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61FA06D3-AB84-5D4C-B8F1-F2A23F436DBC}" xr6:coauthVersionLast="47" xr6:coauthVersionMax="47" xr10:uidLastSave="{00000000-0000-0000-0000-000000000000}"/>
  <bookViews>
    <workbookView xWindow="1180" yWindow="740" windowWidth="29400" windowHeight="1690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2" l="1"/>
  <c r="O25" i="2" s="1"/>
  <c r="L35" i="2" s="1"/>
  <c r="N24" i="2"/>
  <c r="O24" i="2" s="1"/>
  <c r="L34" i="2" s="1"/>
  <c r="D36" i="2"/>
  <c r="D37" i="2"/>
  <c r="C36" i="2"/>
  <c r="C37" i="2"/>
  <c r="E27" i="2"/>
  <c r="F27" i="2" s="1"/>
  <c r="E26" i="2"/>
  <c r="F26" i="2" s="1"/>
  <c r="M12" i="1"/>
  <c r="M8" i="1"/>
  <c r="M9" i="1"/>
  <c r="M10" i="1"/>
  <c r="M11" i="1"/>
  <c r="M7" i="1"/>
  <c r="N23" i="2"/>
  <c r="P23" i="2" s="1"/>
  <c r="M33" i="2" s="1"/>
  <c r="E25" i="2"/>
  <c r="F25" i="2" s="1"/>
  <c r="C35" i="2" s="1"/>
  <c r="N22" i="2"/>
  <c r="P22" i="2" s="1"/>
  <c r="M32" i="2" s="1"/>
  <c r="E24" i="2"/>
  <c r="G24" i="2" s="1"/>
  <c r="D34" i="2" s="1"/>
  <c r="D22" i="2"/>
  <c r="D23" i="2"/>
  <c r="D20" i="2"/>
  <c r="C21" i="2"/>
  <c r="C22" i="2"/>
  <c r="C23" i="2"/>
  <c r="C20" i="2"/>
  <c r="N20" i="2"/>
  <c r="N21" i="2"/>
  <c r="P24" i="2" l="1"/>
  <c r="M34" i="2" s="1"/>
  <c r="P25" i="2"/>
  <c r="M35" i="2" s="1"/>
  <c r="E23" i="2"/>
  <c r="G27" i="2"/>
  <c r="G26" i="2"/>
  <c r="O23" i="2"/>
  <c r="L33" i="2" s="1"/>
  <c r="G25" i="2"/>
  <c r="D35" i="2" s="1"/>
  <c r="F24" i="2"/>
  <c r="C34" i="2" s="1"/>
  <c r="O22" i="2"/>
  <c r="L32" i="2" s="1"/>
  <c r="G23" i="2"/>
  <c r="F23" i="2"/>
  <c r="P20" i="2"/>
  <c r="O20" i="2"/>
  <c r="P21" i="2"/>
  <c r="O21" i="2"/>
  <c r="D9" i="1"/>
  <c r="E20" i="2" l="1"/>
  <c r="F20" i="2" s="1"/>
  <c r="E22" i="2"/>
  <c r="F22" i="2" s="1"/>
  <c r="G20" i="2"/>
  <c r="D10" i="2"/>
  <c r="D21" i="2" s="1"/>
  <c r="G22" i="2" l="1"/>
  <c r="E21" i="2"/>
  <c r="F21" i="2" l="1"/>
  <c r="G21" i="2"/>
</calcChain>
</file>

<file path=xl/sharedStrings.xml><?xml version="1.0" encoding="utf-8"?>
<sst xmlns="http://schemas.openxmlformats.org/spreadsheetml/2006/main" count="64" uniqueCount="22">
  <si>
    <t>1.3 Jafnrétti kynja</t>
  </si>
  <si>
    <t>Jafnrétti kynja</t>
  </si>
  <si>
    <t>Heimild:</t>
  </si>
  <si>
    <t>Landsvirkjun, PCC Bakki Silicon</t>
  </si>
  <si>
    <t xml:space="preserve">Sótt: </t>
  </si>
  <si>
    <t>Landsvirkjun</t>
  </si>
  <si>
    <t>Krafla</t>
  </si>
  <si>
    <t>Þeistareykir</t>
  </si>
  <si>
    <t xml:space="preserve">PCC </t>
  </si>
  <si>
    <t>Karlar</t>
  </si>
  <si>
    <t>Konur</t>
  </si>
  <si>
    <t>Samtals</t>
  </si>
  <si>
    <t>Kröflustöð - Krafla og Þeistareykir</t>
  </si>
  <si>
    <t>PCC Bakki Silicon</t>
  </si>
  <si>
    <t>Á árinu 2020 var starfsemi PCC stöðvuð. Í Júní 2020 störfuðu 145 manns hjá PCC 120 karlar og 25 konur 83%:17%</t>
  </si>
  <si>
    <t xml:space="preserve">Starfsemi PCC fór aftur af stað í á árinu 2021. </t>
  </si>
  <si>
    <t>Karlar2</t>
  </si>
  <si>
    <t>Konur3</t>
  </si>
  <si>
    <t>Ár</t>
  </si>
  <si>
    <t>Áre</t>
  </si>
  <si>
    <t>PCC</t>
  </si>
  <si>
    <t>Tölvupóstur: Steinar Lúðvíkssonr, Landsvirkjun (18.11.2024) og Ólafur Ármann Sigurðsson, PCC Bakki Silicon (07.03.2024)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</si>
</sst>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0" fontId="0" fillId="3" borderId="0" xfId="0" applyFill="1"/>
    <xf numFmtId="0" fontId="3" fillId="0" borderId="0" xfId="0" applyFont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17"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64" formatCode="0.0%"/>
    </dxf>
    <dxf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64" formatCode="0.0%"/>
    </dxf>
    <dxf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Úrvinnsla!$C$29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Úrvinnsla!$B$30:$B$37</c:f>
              <c:numCache>
                <c:formatCode>General</c:formatCode>
                <c:ptCount val="8"/>
                <c:pt idx="0">
                  <c:v>2013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Úrvinnsla!$C$30:$C$37</c:f>
              <c:numCache>
                <c:formatCode>0.00%</c:formatCode>
                <c:ptCount val="8"/>
                <c:pt idx="0">
                  <c:v>0.90909090909090906</c:v>
                </c:pt>
                <c:pt idx="1">
                  <c:v>0.875</c:v>
                </c:pt>
                <c:pt idx="2">
                  <c:v>0.88888888888888884</c:v>
                </c:pt>
                <c:pt idx="3">
                  <c:v>0.88</c:v>
                </c:pt>
                <c:pt idx="4">
                  <c:v>0.88</c:v>
                </c:pt>
                <c:pt idx="5">
                  <c:v>0.88461538461538458</c:v>
                </c:pt>
                <c:pt idx="6">
                  <c:v>0.8571428571428571</c:v>
                </c:pt>
                <c:pt idx="7">
                  <c:v>0.82857142857142863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5-41EA-8759-DFF9F4D38023}"/>
            </c:ext>
          </c:extLst>
        </c:ser>
        <c:ser>
          <c:idx val="1"/>
          <c:order val="1"/>
          <c:tx>
            <c:strRef>
              <c:f>Úrvinnsla!$D$29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Úrvinnsla!$B$30:$B$37</c:f>
              <c:numCache>
                <c:formatCode>General</c:formatCode>
                <c:ptCount val="8"/>
                <c:pt idx="0">
                  <c:v>2013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Úrvinnsla!$D$30:$D$37</c:f>
              <c:numCache>
                <c:formatCode>0.00%</c:formatCode>
                <c:ptCount val="8"/>
                <c:pt idx="0">
                  <c:v>9.0909090909090912E-2</c:v>
                </c:pt>
                <c:pt idx="1">
                  <c:v>0.125</c:v>
                </c:pt>
                <c:pt idx="2">
                  <c:v>0.1111111111111111</c:v>
                </c:pt>
                <c:pt idx="3">
                  <c:v>0.12</c:v>
                </c:pt>
                <c:pt idx="4">
                  <c:v>0.12</c:v>
                </c:pt>
                <c:pt idx="5">
                  <c:v>0.11538461538461539</c:v>
                </c:pt>
                <c:pt idx="6">
                  <c:v>0.14285714285714285</c:v>
                </c:pt>
                <c:pt idx="7">
                  <c:v>0.17142857142857143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5-41EA-8759-DFF9F4D38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446967"/>
        <c:axId val="387447383"/>
      </c:barChart>
      <c:catAx>
        <c:axId val="387446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7447383"/>
        <c:crosses val="autoZero"/>
        <c:auto val="1"/>
        <c:lblAlgn val="ctr"/>
        <c:lblOffset val="100"/>
        <c:noMultiLvlLbl val="0"/>
      </c:catAx>
      <c:valAx>
        <c:axId val="387447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7446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Úrvinnsla!$L$29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Úrvinnsla!$K$30:$K$35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Úrvinnsla!$L$30:$L$35</c:f>
              <c:numCache>
                <c:formatCode>0.00%</c:formatCode>
                <c:ptCount val="6"/>
                <c:pt idx="0">
                  <c:v>0.81690140845070425</c:v>
                </c:pt>
                <c:pt idx="1">
                  <c:v>0.8441558441558441</c:v>
                </c:pt>
                <c:pt idx="2">
                  <c:v>0.85964912280701755</c:v>
                </c:pt>
                <c:pt idx="3">
                  <c:v>0.87681159420289856</c:v>
                </c:pt>
                <c:pt idx="4">
                  <c:v>0.90384615384615385</c:v>
                </c:pt>
                <c:pt idx="5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A-48AA-8837-4DDBE13906BC}"/>
            </c:ext>
          </c:extLst>
        </c:ser>
        <c:ser>
          <c:idx val="1"/>
          <c:order val="1"/>
          <c:tx>
            <c:strRef>
              <c:f>Úrvinnsla!$M$29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Úrvinnsla!$K$30:$K$35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Úrvinnsla!$M$30:$M$35</c:f>
              <c:numCache>
                <c:formatCode>0.00%</c:formatCode>
                <c:ptCount val="6"/>
                <c:pt idx="0">
                  <c:v>0.18309859154929578</c:v>
                </c:pt>
                <c:pt idx="1">
                  <c:v>0.15584415584415584</c:v>
                </c:pt>
                <c:pt idx="2">
                  <c:v>0.14035087719298245</c:v>
                </c:pt>
                <c:pt idx="3">
                  <c:v>0.12318840579710146</c:v>
                </c:pt>
                <c:pt idx="4">
                  <c:v>9.6153846153846159E-2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A-48AA-8837-4DDBE1390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496711"/>
        <c:axId val="612504199"/>
      </c:barChart>
      <c:catAx>
        <c:axId val="612496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2504199"/>
        <c:crosses val="autoZero"/>
        <c:auto val="1"/>
        <c:lblAlgn val="ctr"/>
        <c:lblOffset val="100"/>
        <c:noMultiLvlLbl val="0"/>
      </c:catAx>
      <c:valAx>
        <c:axId val="612504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2496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Úrvinnsla!$L$29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Úrvinnsla!$K$30:$K$35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Úrvinnsla!$L$30:$L$35</c:f>
              <c:numCache>
                <c:formatCode>0.00%</c:formatCode>
                <c:ptCount val="6"/>
                <c:pt idx="0">
                  <c:v>0.81690140845070425</c:v>
                </c:pt>
                <c:pt idx="1">
                  <c:v>0.8441558441558441</c:v>
                </c:pt>
                <c:pt idx="2">
                  <c:v>0.85964912280701755</c:v>
                </c:pt>
                <c:pt idx="3">
                  <c:v>0.87681159420289856</c:v>
                </c:pt>
                <c:pt idx="4">
                  <c:v>0.90384615384615385</c:v>
                </c:pt>
                <c:pt idx="5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9-4AD8-89B8-B7BFED08BA86}"/>
            </c:ext>
          </c:extLst>
        </c:ser>
        <c:ser>
          <c:idx val="1"/>
          <c:order val="1"/>
          <c:tx>
            <c:strRef>
              <c:f>Úrvinnsla!$M$29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Úrvinnsla!$K$30:$K$35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Úrvinnsla!$M$30:$M$35</c:f>
              <c:numCache>
                <c:formatCode>0.00%</c:formatCode>
                <c:ptCount val="6"/>
                <c:pt idx="0">
                  <c:v>0.18309859154929578</c:v>
                </c:pt>
                <c:pt idx="1">
                  <c:v>0.15584415584415584</c:v>
                </c:pt>
                <c:pt idx="2">
                  <c:v>0.14035087719298245</c:v>
                </c:pt>
                <c:pt idx="3">
                  <c:v>0.12318840579710146</c:v>
                </c:pt>
                <c:pt idx="4">
                  <c:v>9.6153846153846159E-2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9-4AD8-89B8-B7BFED08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496711"/>
        <c:axId val="612504199"/>
      </c:barChart>
      <c:catAx>
        <c:axId val="612496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2504199"/>
        <c:crosses val="autoZero"/>
        <c:auto val="1"/>
        <c:lblAlgn val="ctr"/>
        <c:lblOffset val="100"/>
        <c:noMultiLvlLbl val="0"/>
      </c:catAx>
      <c:valAx>
        <c:axId val="612504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2496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Úrvinnsla!$C$29</c:f>
              <c:strCache>
                <c:ptCount val="1"/>
                <c:pt idx="0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Úrvinnsla!$B$30:$B$37</c:f>
              <c:numCache>
                <c:formatCode>General</c:formatCode>
                <c:ptCount val="8"/>
                <c:pt idx="0">
                  <c:v>2013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Úrvinnsla!$C$30:$C$37</c:f>
              <c:numCache>
                <c:formatCode>0.00%</c:formatCode>
                <c:ptCount val="8"/>
                <c:pt idx="0">
                  <c:v>0.90909090909090906</c:v>
                </c:pt>
                <c:pt idx="1">
                  <c:v>0.875</c:v>
                </c:pt>
                <c:pt idx="2">
                  <c:v>0.88888888888888884</c:v>
                </c:pt>
                <c:pt idx="3">
                  <c:v>0.88</c:v>
                </c:pt>
                <c:pt idx="4">
                  <c:v>0.88</c:v>
                </c:pt>
                <c:pt idx="5">
                  <c:v>0.88461538461538458</c:v>
                </c:pt>
                <c:pt idx="6">
                  <c:v>0.8571428571428571</c:v>
                </c:pt>
                <c:pt idx="7">
                  <c:v>0.82857142857142863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2-4911-9EF5-792959A5694B}"/>
            </c:ext>
          </c:extLst>
        </c:ser>
        <c:ser>
          <c:idx val="1"/>
          <c:order val="1"/>
          <c:tx>
            <c:strRef>
              <c:f>Úrvinnsla!$D$29</c:f>
              <c:strCache>
                <c:ptCount val="1"/>
                <c:pt idx="0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Úrvinnsla!$B$30:$B$37</c:f>
              <c:numCache>
                <c:formatCode>General</c:formatCode>
                <c:ptCount val="8"/>
                <c:pt idx="0">
                  <c:v>2013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Úrvinnsla!$D$30:$D$37</c:f>
              <c:numCache>
                <c:formatCode>0.00%</c:formatCode>
                <c:ptCount val="8"/>
                <c:pt idx="0">
                  <c:v>9.0909090909090912E-2</c:v>
                </c:pt>
                <c:pt idx="1">
                  <c:v>0.125</c:v>
                </c:pt>
                <c:pt idx="2">
                  <c:v>0.1111111111111111</c:v>
                </c:pt>
                <c:pt idx="3">
                  <c:v>0.12</c:v>
                </c:pt>
                <c:pt idx="4">
                  <c:v>0.12</c:v>
                </c:pt>
                <c:pt idx="5">
                  <c:v>0.11538461538461539</c:v>
                </c:pt>
                <c:pt idx="6">
                  <c:v>0.14285714285714285</c:v>
                </c:pt>
                <c:pt idx="7">
                  <c:v>0.17142857142857143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2-4911-9EF5-792959A56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446967"/>
        <c:axId val="387447383"/>
      </c:barChart>
      <c:catAx>
        <c:axId val="387446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7447383"/>
        <c:crosses val="autoZero"/>
        <c:auto val="1"/>
        <c:lblAlgn val="ctr"/>
        <c:lblOffset val="100"/>
        <c:noMultiLvlLbl val="0"/>
      </c:catAx>
      <c:valAx>
        <c:axId val="387447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387446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37</xdr:row>
      <xdr:rowOff>167640</xdr:rowOff>
    </xdr:from>
    <xdr:to>
      <xdr:col>7</xdr:col>
      <xdr:colOff>291465</xdr:colOff>
      <xdr:row>53</xdr:row>
      <xdr:rowOff>167640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16943919-7DE1-42C2-8C25-5D24CA33E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542925</xdr:colOff>
      <xdr:row>37</xdr:row>
      <xdr:rowOff>161925</xdr:rowOff>
    </xdr:from>
    <xdr:to>
      <xdr:col>18</xdr:col>
      <xdr:colOff>184785</xdr:colOff>
      <xdr:row>53</xdr:row>
      <xdr:rowOff>161925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D00F57FD-9171-41B2-B47E-C9262D3F0563}"/>
            </a:ext>
            <a:ext uri="{147F2762-F138-4A5C-976F-8EAC2B608ADB}">
              <a16:predDERef xmlns:a16="http://schemas.microsoft.com/office/drawing/2014/main" pred="{16943919-7DE1-42C2-8C25-5D24CA33E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53340</xdr:rowOff>
    </xdr:from>
    <xdr:to>
      <xdr:col>16</xdr:col>
      <xdr:colOff>312420</xdr:colOff>
      <xdr:row>22</xdr:row>
      <xdr:rowOff>53340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F03B3C7A-E2E1-4E05-8829-EFF4A9A5D73B}"/>
            </a:ext>
            <a:ext uri="{147F2762-F138-4A5C-976F-8EAC2B608ADB}">
              <a16:predDERef xmlns:a16="http://schemas.microsoft.com/office/drawing/2014/main" pred="{16943919-7DE1-42C2-8C25-5D24CA33E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53340</xdr:rowOff>
    </xdr:from>
    <xdr:to>
      <xdr:col>7</xdr:col>
      <xdr:colOff>306705</xdr:colOff>
      <xdr:row>22</xdr:row>
      <xdr:rowOff>53340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33CE75E4-936E-423A-B63F-A8ACE7517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E86C79-0B14-4864-A6E2-C48C213477F7}" name="Table2" displayName="Table2" ref="B8:F17" totalsRowShown="0" headerRowDxfId="16">
  <autoFilter ref="B8:F17" xr:uid="{6AE86C79-0B14-4864-A6E2-C48C213477F7}"/>
  <tableColumns count="5">
    <tableColumn id="1" xr3:uid="{54E8AFAB-B0EF-49B7-9C8C-BFD2C24D89A9}" name="Ár" dataDxfId="15"/>
    <tableColumn id="2" xr3:uid="{880EB656-09D2-462B-B605-F62ECDBFA09E}" name="Karlar"/>
    <tableColumn id="3" xr3:uid="{5DD987E8-FA9B-4F7D-9A7D-0354CBC52A6F}" name="Konur"/>
    <tableColumn id="4" xr3:uid="{E55A7D6D-56B0-4128-83FB-2A7A61ED2B0C}" name="Karlar2"/>
    <tableColumn id="5" xr3:uid="{A8319252-E01A-4581-97F5-F9F8658495AB}" name="Konur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CD15DF-FDF7-466F-B839-9A7B97C424AC}" name="Table3" displayName="Table3" ref="K8:M12" totalsRowShown="0">
  <autoFilter ref="K8:M12" xr:uid="{D6CD15DF-FDF7-466F-B839-9A7B97C424AC}"/>
  <tableColumns count="3">
    <tableColumn id="1" xr3:uid="{D69BFA76-9F6B-45A1-80AD-D8E87F152F38}" name="Ár" dataDxfId="14"/>
    <tableColumn id="2" xr3:uid="{66E36832-C791-428B-8844-A333FF813A5F}" name="Karlar"/>
    <tableColumn id="3" xr3:uid="{D37D7AD5-8BAA-4183-B8A8-43019ABA4D57}" name="Konur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51501-DCA1-4AD5-A2D2-5DAC53199EDA}" name="Table4" displayName="Table4" ref="B19:G27" totalsRowShown="0" headerRowDxfId="13">
  <autoFilter ref="B19:G27" xr:uid="{00051501-DCA1-4AD5-A2D2-5DAC53199EDA}"/>
  <tableColumns count="6">
    <tableColumn id="1" xr3:uid="{7C6D3FD2-C17F-413E-A4A5-822C512F59C5}" name="Ár" dataDxfId="12"/>
    <tableColumn id="2" xr3:uid="{8C9FC8CE-AB7E-4872-976D-5C0872A24638}" name="Karlar"/>
    <tableColumn id="3" xr3:uid="{72BBFBE4-D2A3-464F-8AC1-FDCB48A91C40}" name="Konur"/>
    <tableColumn id="4" xr3:uid="{929A8E50-B9ED-470C-9695-BC6024894C2D}" name="Samtals">
      <calculatedColumnFormula>SUM(C20:D20)</calculatedColumnFormula>
    </tableColumn>
    <tableColumn id="5" xr3:uid="{AE5CD43E-5E37-48D2-B57B-3508F05D43AD}" name="Karlar2" dataDxfId="11">
      <calculatedColumnFormula>C20/E20</calculatedColumnFormula>
    </tableColumn>
    <tableColumn id="6" xr3:uid="{A8791E2D-742F-4D86-A815-DC773D2E8460}" name="Konur3" dataDxfId="10">
      <calculatedColumnFormula>D20/E20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A888E9E-B53C-4AB8-8A6F-6D1F65FFBA31}" name="Table5" displayName="Table5" ref="K19:P25" totalsRowShown="0" headerRowDxfId="9">
  <autoFilter ref="K19:P25" xr:uid="{7A888E9E-B53C-4AB8-8A6F-6D1F65FFBA31}"/>
  <tableColumns count="6">
    <tableColumn id="1" xr3:uid="{38ADEB1F-F246-4A86-AD10-0232960C92E0}" name="Ár" dataDxfId="8"/>
    <tableColumn id="2" xr3:uid="{E3D07632-DF31-40F6-9CCE-AABE87888568}" name="Karlar"/>
    <tableColumn id="3" xr3:uid="{4483E877-57E0-471E-8AF5-C72EDD24F0A2}" name="Konur"/>
    <tableColumn id="4" xr3:uid="{2EB466B1-307C-47E9-97E8-1525FE6F04D5}" name="Samtals">
      <calculatedColumnFormula>SUM(L20:M20)</calculatedColumnFormula>
    </tableColumn>
    <tableColumn id="5" xr3:uid="{367060C0-B5F3-4C6E-B414-2B66F2539B78}" name="Karlar2" dataDxfId="7">
      <calculatedColumnFormula>L20/N20</calculatedColumnFormula>
    </tableColumn>
    <tableColumn id="6" xr3:uid="{2D098603-3063-496D-ADC5-D7A048DA81AA}" name="Konur3" dataDxfId="6">
      <calculatedColumnFormula>M20/N20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917438-4B89-4F15-AEC1-B137325A2FD3}" name="Table6" displayName="Table6" ref="B29:D37" totalsRowShown="0">
  <autoFilter ref="B29:D37" xr:uid="{2F917438-4B89-4F15-AEC1-B137325A2FD3}"/>
  <tableColumns count="3">
    <tableColumn id="1" xr3:uid="{B116C045-C1E5-45B0-92E9-225A5B9FDFD5}" name="Ár" dataDxfId="5"/>
    <tableColumn id="2" xr3:uid="{AA963976-FFAF-48B1-84D3-1E7FF7562610}" name="Karlar" dataDxfId="4"/>
    <tableColumn id="3" xr3:uid="{64715A67-F2A4-4148-A4AD-35A4EDFAA6FA}" name="Konur" dataDxfId="3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8B3B4E-B590-4D2A-8066-C11646F35E3C}" name="Table7" displayName="Table7" ref="K29:M35" totalsRowShown="0">
  <autoFilter ref="K29:M35" xr:uid="{768B3B4E-B590-4D2A-8066-C11646F35E3C}"/>
  <tableColumns count="3">
    <tableColumn id="1" xr3:uid="{430EB52F-D511-4134-A912-F36B2E96F39F}" name="Áre" dataDxfId="2"/>
    <tableColumn id="2" xr3:uid="{CB58D7DF-2546-4199-82CA-48CA4C359DC6}" name="Karlar" dataDxfId="1"/>
    <tableColumn id="3" xr3:uid="{135E5CD2-CFB9-4964-B52F-FD4D667633A4}" name="Konur" dataDxfId="0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P15"/>
  <sheetViews>
    <sheetView workbookViewId="0">
      <selection activeCell="B6" sqref="B6:M16"/>
    </sheetView>
  </sheetViews>
  <sheetFormatPr baseColWidth="10" defaultColWidth="8.83203125" defaultRowHeight="15" x14ac:dyDescent="0.2"/>
  <cols>
    <col min="2" max="2" width="11.6640625" customWidth="1"/>
  </cols>
  <sheetData>
    <row r="1" spans="1:16" s="4" customFormat="1" ht="18" x14ac:dyDescent="0.2">
      <c r="A1" s="3" t="s">
        <v>0</v>
      </c>
    </row>
    <row r="2" spans="1:16" ht="18" x14ac:dyDescent="0.2">
      <c r="A2" s="2" t="s">
        <v>1</v>
      </c>
    </row>
    <row r="3" spans="1:16" x14ac:dyDescent="0.2">
      <c r="A3" s="1" t="s">
        <v>2</v>
      </c>
      <c r="B3" t="s">
        <v>3</v>
      </c>
    </row>
    <row r="4" spans="1:16" x14ac:dyDescent="0.2">
      <c r="A4" s="1" t="s">
        <v>4</v>
      </c>
      <c r="B4" t="s">
        <v>21</v>
      </c>
    </row>
    <row r="5" spans="1:16" x14ac:dyDescent="0.2">
      <c r="A5" s="1"/>
      <c r="B5" s="5"/>
    </row>
    <row r="6" spans="1:16" x14ac:dyDescent="0.2">
      <c r="B6" s="6" t="s">
        <v>5</v>
      </c>
      <c r="C6" s="6" t="s">
        <v>6</v>
      </c>
      <c r="D6" s="6"/>
      <c r="E6" s="6" t="s">
        <v>7</v>
      </c>
      <c r="F6" s="6"/>
      <c r="J6" s="6" t="s">
        <v>8</v>
      </c>
      <c r="K6" s="6" t="s">
        <v>9</v>
      </c>
      <c r="L6" s="6" t="s">
        <v>10</v>
      </c>
      <c r="M6" s="6" t="s">
        <v>11</v>
      </c>
      <c r="N6" s="6"/>
      <c r="O6" s="6"/>
    </row>
    <row r="7" spans="1:16" x14ac:dyDescent="0.2">
      <c r="B7" s="6"/>
      <c r="C7" s="6" t="s">
        <v>9</v>
      </c>
      <c r="D7" s="6" t="s">
        <v>10</v>
      </c>
      <c r="E7" s="6" t="s">
        <v>9</v>
      </c>
      <c r="F7" s="6" t="s">
        <v>10</v>
      </c>
      <c r="J7" s="6">
        <v>2019</v>
      </c>
      <c r="K7">
        <v>116</v>
      </c>
      <c r="L7">
        <v>26</v>
      </c>
      <c r="M7">
        <f t="shared" ref="M7:M12" si="0">SUM(K7:L7)</f>
        <v>142</v>
      </c>
    </row>
    <row r="8" spans="1:16" x14ac:dyDescent="0.2">
      <c r="B8" s="6">
        <v>2013</v>
      </c>
      <c r="C8">
        <v>24</v>
      </c>
      <c r="D8">
        <v>2</v>
      </c>
      <c r="E8">
        <v>6</v>
      </c>
      <c r="F8">
        <v>1</v>
      </c>
      <c r="J8" s="6">
        <v>2020</v>
      </c>
      <c r="K8">
        <v>130</v>
      </c>
      <c r="L8">
        <v>24</v>
      </c>
      <c r="M8">
        <f t="shared" si="0"/>
        <v>154</v>
      </c>
      <c r="P8" t="s">
        <v>14</v>
      </c>
    </row>
    <row r="9" spans="1:16" x14ac:dyDescent="0.2">
      <c r="B9" s="6">
        <v>2018</v>
      </c>
      <c r="C9">
        <v>24</v>
      </c>
      <c r="D9">
        <f>SUM(D8+F8+H13)</f>
        <v>3</v>
      </c>
      <c r="E9">
        <v>4</v>
      </c>
      <c r="F9">
        <v>1</v>
      </c>
      <c r="J9" s="6">
        <v>2021</v>
      </c>
      <c r="K9">
        <v>49</v>
      </c>
      <c r="L9">
        <v>8</v>
      </c>
      <c r="M9">
        <f t="shared" si="0"/>
        <v>57</v>
      </c>
    </row>
    <row r="10" spans="1:16" x14ac:dyDescent="0.2">
      <c r="B10" s="6">
        <v>2019</v>
      </c>
      <c r="C10">
        <v>24</v>
      </c>
      <c r="D10">
        <v>3</v>
      </c>
      <c r="E10">
        <v>0</v>
      </c>
      <c r="F10">
        <v>0</v>
      </c>
      <c r="J10" s="6">
        <v>2022</v>
      </c>
      <c r="K10">
        <v>121</v>
      </c>
      <c r="L10">
        <v>17</v>
      </c>
      <c r="M10">
        <f t="shared" si="0"/>
        <v>138</v>
      </c>
      <c r="P10" t="s">
        <v>15</v>
      </c>
    </row>
    <row r="11" spans="1:16" x14ac:dyDescent="0.2">
      <c r="B11" s="6">
        <v>2020</v>
      </c>
      <c r="C11">
        <v>22</v>
      </c>
      <c r="D11">
        <v>3</v>
      </c>
      <c r="E11">
        <v>0</v>
      </c>
      <c r="F11">
        <v>0</v>
      </c>
      <c r="J11" s="6">
        <v>2023</v>
      </c>
      <c r="K11">
        <v>141</v>
      </c>
      <c r="L11">
        <v>15</v>
      </c>
      <c r="M11">
        <f t="shared" si="0"/>
        <v>156</v>
      </c>
    </row>
    <row r="12" spans="1:16" x14ac:dyDescent="0.2">
      <c r="B12" s="6">
        <v>2021</v>
      </c>
      <c r="C12">
        <v>22</v>
      </c>
      <c r="D12">
        <v>3</v>
      </c>
      <c r="E12">
        <v>0</v>
      </c>
      <c r="F12">
        <v>0</v>
      </c>
      <c r="J12" s="6">
        <v>2024</v>
      </c>
      <c r="K12">
        <v>114</v>
      </c>
      <c r="L12">
        <v>19</v>
      </c>
      <c r="M12">
        <f t="shared" si="0"/>
        <v>133</v>
      </c>
    </row>
    <row r="13" spans="1:16" x14ac:dyDescent="0.2">
      <c r="B13" s="6">
        <v>2022</v>
      </c>
      <c r="C13">
        <v>23</v>
      </c>
      <c r="D13">
        <v>3</v>
      </c>
      <c r="E13">
        <v>0</v>
      </c>
      <c r="F13">
        <v>0</v>
      </c>
    </row>
    <row r="14" spans="1:16" x14ac:dyDescent="0.2">
      <c r="B14" s="6">
        <v>2023</v>
      </c>
      <c r="C14">
        <v>24</v>
      </c>
      <c r="D14">
        <v>4</v>
      </c>
      <c r="E14">
        <v>0</v>
      </c>
      <c r="F14">
        <v>0</v>
      </c>
    </row>
    <row r="15" spans="1:16" x14ac:dyDescent="0.2">
      <c r="B15" s="6">
        <v>2024</v>
      </c>
      <c r="C15">
        <v>29</v>
      </c>
      <c r="D15">
        <v>6</v>
      </c>
      <c r="E15">
        <v>0</v>
      </c>
      <c r="F15">
        <v>0</v>
      </c>
    </row>
  </sheetData>
  <pageMargins left="0.7" right="0.7" top="0.75" bottom="0.75" header="0.3" footer="0.3"/>
  <pageSetup paperSize="9" orientation="portrait" verticalDpi="0" r:id="rId1"/>
  <ignoredErrors>
    <ignoredError sqref="M7:M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D75"/>
  <sheetViews>
    <sheetView tabSelected="1" topLeftCell="A22" zoomScale="150" workbookViewId="0">
      <selection activeCell="R36" sqref="R36"/>
    </sheetView>
  </sheetViews>
  <sheetFormatPr baseColWidth="10" defaultColWidth="8.83203125" defaultRowHeight="15" x14ac:dyDescent="0.2"/>
  <cols>
    <col min="2" max="2" width="9.6640625" bestFit="1" customWidth="1"/>
    <col min="3" max="4" width="9.33203125" bestFit="1" customWidth="1"/>
    <col min="9" max="9" width="2.33203125" customWidth="1"/>
    <col min="10" max="11" width="9.6640625" customWidth="1"/>
  </cols>
  <sheetData>
    <row r="1" spans="1:13" s="4" customFormat="1" ht="18" x14ac:dyDescent="0.2">
      <c r="A1" s="3" t="s">
        <v>0</v>
      </c>
    </row>
    <row r="2" spans="1:13" ht="18" x14ac:dyDescent="0.2">
      <c r="A2" s="2" t="s">
        <v>1</v>
      </c>
      <c r="I2" s="8"/>
    </row>
    <row r="3" spans="1:13" x14ac:dyDescent="0.2">
      <c r="A3" s="1" t="s">
        <v>2</v>
      </c>
      <c r="B3" t="s">
        <v>3</v>
      </c>
      <c r="I3" s="8"/>
    </row>
    <row r="4" spans="1:13" x14ac:dyDescent="0.2">
      <c r="A4" s="1" t="s">
        <v>4</v>
      </c>
      <c r="B4" t="s">
        <v>21</v>
      </c>
    </row>
    <row r="5" spans="1:13" x14ac:dyDescent="0.2">
      <c r="A5" s="1"/>
      <c r="I5" s="8"/>
    </row>
    <row r="6" spans="1:13" x14ac:dyDescent="0.2">
      <c r="B6" s="6" t="s">
        <v>5</v>
      </c>
      <c r="C6" s="6" t="s">
        <v>12</v>
      </c>
      <c r="D6" s="6"/>
      <c r="E6" s="6"/>
      <c r="I6" s="8"/>
      <c r="K6" s="6" t="s">
        <v>13</v>
      </c>
    </row>
    <row r="7" spans="1:13" x14ac:dyDescent="0.2">
      <c r="C7" s="9" t="s">
        <v>6</v>
      </c>
      <c r="D7" s="9"/>
      <c r="E7" s="9" t="s">
        <v>7</v>
      </c>
      <c r="F7" s="9"/>
      <c r="G7" s="6"/>
      <c r="I7" s="8"/>
    </row>
    <row r="8" spans="1:13" x14ac:dyDescent="0.2">
      <c r="B8" t="s">
        <v>18</v>
      </c>
      <c r="C8" s="6" t="s">
        <v>9</v>
      </c>
      <c r="D8" s="6" t="s">
        <v>10</v>
      </c>
      <c r="E8" s="6" t="s">
        <v>16</v>
      </c>
      <c r="F8" s="6" t="s">
        <v>17</v>
      </c>
      <c r="I8" s="8"/>
      <c r="K8" t="s">
        <v>18</v>
      </c>
      <c r="L8" s="6" t="s">
        <v>9</v>
      </c>
      <c r="M8" s="6" t="s">
        <v>10</v>
      </c>
    </row>
    <row r="9" spans="1:13" x14ac:dyDescent="0.2">
      <c r="B9" s="6">
        <v>2013</v>
      </c>
      <c r="C9">
        <v>24</v>
      </c>
      <c r="D9">
        <v>2</v>
      </c>
      <c r="E9">
        <v>6</v>
      </c>
      <c r="F9">
        <v>1</v>
      </c>
      <c r="I9" s="8"/>
      <c r="K9" s="6">
        <v>2019</v>
      </c>
      <c r="L9">
        <v>116</v>
      </c>
      <c r="M9">
        <v>26</v>
      </c>
    </row>
    <row r="10" spans="1:13" ht="14" customHeight="1" x14ac:dyDescent="0.2">
      <c r="B10" s="6">
        <v>2018</v>
      </c>
      <c r="C10">
        <v>24</v>
      </c>
      <c r="D10">
        <f>SUM(D9+F9+H9)</f>
        <v>3</v>
      </c>
      <c r="E10">
        <v>4</v>
      </c>
      <c r="F10">
        <v>1</v>
      </c>
      <c r="I10" s="8"/>
      <c r="K10" s="6">
        <v>2020</v>
      </c>
      <c r="L10">
        <v>130</v>
      </c>
      <c r="M10">
        <v>24</v>
      </c>
    </row>
    <row r="11" spans="1:13" x14ac:dyDescent="0.2">
      <c r="B11" s="6">
        <v>2019</v>
      </c>
      <c r="C11">
        <v>24</v>
      </c>
      <c r="D11">
        <v>3</v>
      </c>
      <c r="E11">
        <v>0</v>
      </c>
      <c r="F11">
        <v>0</v>
      </c>
      <c r="I11" s="8"/>
      <c r="K11">
        <v>2021</v>
      </c>
      <c r="L11">
        <v>49</v>
      </c>
      <c r="M11">
        <v>8</v>
      </c>
    </row>
    <row r="12" spans="1:13" x14ac:dyDescent="0.2">
      <c r="B12" s="6">
        <v>2020</v>
      </c>
      <c r="C12">
        <v>22</v>
      </c>
      <c r="D12">
        <v>3</v>
      </c>
      <c r="E12">
        <v>0</v>
      </c>
      <c r="F12">
        <v>0</v>
      </c>
      <c r="I12" s="8"/>
      <c r="K12" s="6">
        <v>2022</v>
      </c>
      <c r="L12">
        <v>121</v>
      </c>
      <c r="M12">
        <v>17</v>
      </c>
    </row>
    <row r="13" spans="1:13" ht="14" customHeight="1" x14ac:dyDescent="0.2">
      <c r="B13" s="6">
        <v>2021</v>
      </c>
      <c r="C13">
        <v>22</v>
      </c>
      <c r="D13">
        <v>3</v>
      </c>
      <c r="E13">
        <v>0</v>
      </c>
      <c r="F13">
        <v>0</v>
      </c>
      <c r="I13" s="8"/>
    </row>
    <row r="14" spans="1:13" ht="14" customHeight="1" x14ac:dyDescent="0.2">
      <c r="B14" s="6">
        <v>2022</v>
      </c>
      <c r="C14">
        <v>23</v>
      </c>
      <c r="D14">
        <v>3</v>
      </c>
      <c r="E14">
        <v>0</v>
      </c>
      <c r="F14">
        <v>0</v>
      </c>
      <c r="I14" s="8"/>
    </row>
    <row r="15" spans="1:13" ht="14" customHeight="1" x14ac:dyDescent="0.2">
      <c r="B15" s="6">
        <v>2023</v>
      </c>
      <c r="C15">
        <v>24</v>
      </c>
      <c r="D15">
        <v>4</v>
      </c>
      <c r="E15">
        <v>0</v>
      </c>
      <c r="F15">
        <v>0</v>
      </c>
      <c r="I15" s="8"/>
    </row>
    <row r="16" spans="1:13" ht="14" customHeight="1" x14ac:dyDescent="0.2">
      <c r="B16" s="6">
        <v>2024</v>
      </c>
      <c r="C16">
        <v>29</v>
      </c>
      <c r="D16">
        <v>6</v>
      </c>
      <c r="E16">
        <v>0</v>
      </c>
      <c r="F16">
        <v>0</v>
      </c>
      <c r="I16" s="8"/>
    </row>
    <row r="17" spans="2:30" x14ac:dyDescent="0.2">
      <c r="B17" s="6"/>
      <c r="I17" s="8"/>
    </row>
    <row r="18" spans="2:30" x14ac:dyDescent="0.2">
      <c r="I18" s="8"/>
      <c r="K18" s="6"/>
    </row>
    <row r="19" spans="2:30" x14ac:dyDescent="0.2">
      <c r="B19" s="6" t="s">
        <v>18</v>
      </c>
      <c r="C19" s="6" t="s">
        <v>9</v>
      </c>
      <c r="D19" s="6" t="s">
        <v>10</v>
      </c>
      <c r="E19" s="6" t="s">
        <v>11</v>
      </c>
      <c r="F19" s="6" t="s">
        <v>16</v>
      </c>
      <c r="G19" s="6" t="s">
        <v>17</v>
      </c>
      <c r="I19" s="8"/>
      <c r="K19" s="6" t="s">
        <v>18</v>
      </c>
      <c r="L19" s="6" t="s">
        <v>9</v>
      </c>
      <c r="M19" s="6" t="s">
        <v>10</v>
      </c>
      <c r="N19" s="6" t="s">
        <v>11</v>
      </c>
      <c r="O19" s="6" t="s">
        <v>16</v>
      </c>
      <c r="P19" s="6" t="s">
        <v>17</v>
      </c>
      <c r="S19" s="6"/>
      <c r="T19" s="6"/>
      <c r="U19" s="6"/>
      <c r="V19" s="6"/>
      <c r="W19" s="6"/>
      <c r="AA19" s="6"/>
      <c r="AB19" s="6"/>
      <c r="AC19" s="6"/>
      <c r="AD19" s="6"/>
    </row>
    <row r="20" spans="2:30" x14ac:dyDescent="0.2">
      <c r="B20" s="6">
        <v>2013</v>
      </c>
      <c r="C20">
        <f t="shared" ref="C20:D23" si="0">C9+E9</f>
        <v>30</v>
      </c>
      <c r="D20">
        <f t="shared" si="0"/>
        <v>3</v>
      </c>
      <c r="E20">
        <f>SUM(C20:D20)</f>
        <v>33</v>
      </c>
      <c r="F20" s="7">
        <f>C20/E20</f>
        <v>0.90909090909090906</v>
      </c>
      <c r="G20" s="7">
        <f>D20/E20</f>
        <v>9.0909090909090912E-2</v>
      </c>
      <c r="I20" s="8"/>
      <c r="K20" s="6">
        <v>2019</v>
      </c>
      <c r="L20">
        <v>116</v>
      </c>
      <c r="M20">
        <v>26</v>
      </c>
      <c r="N20">
        <f>SUM(L20:M20)</f>
        <v>142</v>
      </c>
      <c r="O20" s="7">
        <f>L20/N20</f>
        <v>0.81690140845070425</v>
      </c>
      <c r="P20" s="7">
        <f>M20/N20</f>
        <v>0.18309859154929578</v>
      </c>
      <c r="S20" s="6"/>
      <c r="T20" s="6"/>
      <c r="U20" s="6"/>
      <c r="V20" s="6"/>
      <c r="W20" s="6"/>
      <c r="AA20" s="6"/>
    </row>
    <row r="21" spans="2:30" x14ac:dyDescent="0.2">
      <c r="B21" s="6">
        <v>2018</v>
      </c>
      <c r="C21">
        <f t="shared" si="0"/>
        <v>28</v>
      </c>
      <c r="D21">
        <f t="shared" si="0"/>
        <v>4</v>
      </c>
      <c r="E21">
        <f t="shared" ref="E21:E25" si="1">SUM(C21:D21)</f>
        <v>32</v>
      </c>
      <c r="F21" s="7">
        <f t="shared" ref="F21:F25" si="2">C21/E21</f>
        <v>0.875</v>
      </c>
      <c r="G21" s="7">
        <f t="shared" ref="G21:G25" si="3">D21/E21</f>
        <v>0.125</v>
      </c>
      <c r="I21" s="8"/>
      <c r="K21" s="6">
        <v>2020</v>
      </c>
      <c r="L21">
        <v>130</v>
      </c>
      <c r="M21">
        <v>24</v>
      </c>
      <c r="N21">
        <f t="shared" ref="N21:N23" si="4">SUM(L21:M21)</f>
        <v>154</v>
      </c>
      <c r="O21" s="7">
        <f t="shared" ref="O21:O22" si="5">L21/N21</f>
        <v>0.8441558441558441</v>
      </c>
      <c r="P21" s="7">
        <f t="shared" ref="P21:P23" si="6">M21/N21</f>
        <v>0.15584415584415584</v>
      </c>
      <c r="S21" s="6"/>
      <c r="AA21" s="6"/>
    </row>
    <row r="22" spans="2:30" x14ac:dyDescent="0.2">
      <c r="B22" s="6">
        <v>2019</v>
      </c>
      <c r="C22">
        <f t="shared" si="0"/>
        <v>24</v>
      </c>
      <c r="D22">
        <f t="shared" si="0"/>
        <v>3</v>
      </c>
      <c r="E22">
        <f t="shared" si="1"/>
        <v>27</v>
      </c>
      <c r="F22" s="7">
        <f t="shared" si="2"/>
        <v>0.88888888888888884</v>
      </c>
      <c r="G22" s="7">
        <f t="shared" si="3"/>
        <v>0.1111111111111111</v>
      </c>
      <c r="I22" s="8"/>
      <c r="K22" s="6">
        <v>2021</v>
      </c>
      <c r="L22">
        <v>49</v>
      </c>
      <c r="M22">
        <v>8</v>
      </c>
      <c r="N22">
        <f t="shared" si="4"/>
        <v>57</v>
      </c>
      <c r="O22" s="7">
        <f t="shared" si="5"/>
        <v>0.85964912280701755</v>
      </c>
      <c r="P22" s="7">
        <f t="shared" si="6"/>
        <v>0.14035087719298245</v>
      </c>
      <c r="S22" s="6"/>
      <c r="AA22" s="6"/>
    </row>
    <row r="23" spans="2:30" x14ac:dyDescent="0.2">
      <c r="B23" s="6">
        <v>2020</v>
      </c>
      <c r="C23">
        <f t="shared" si="0"/>
        <v>22</v>
      </c>
      <c r="D23">
        <f t="shared" si="0"/>
        <v>3</v>
      </c>
      <c r="E23">
        <f t="shared" si="1"/>
        <v>25</v>
      </c>
      <c r="F23" s="7">
        <f t="shared" si="2"/>
        <v>0.88</v>
      </c>
      <c r="G23" s="7">
        <f t="shared" si="3"/>
        <v>0.12</v>
      </c>
      <c r="I23" s="8"/>
      <c r="K23" s="6">
        <v>2022</v>
      </c>
      <c r="L23">
        <v>121</v>
      </c>
      <c r="M23">
        <v>17</v>
      </c>
      <c r="N23">
        <f t="shared" si="4"/>
        <v>138</v>
      </c>
      <c r="O23" s="7">
        <f>L23/N23</f>
        <v>0.87681159420289856</v>
      </c>
      <c r="P23" s="7">
        <f t="shared" si="6"/>
        <v>0.12318840579710146</v>
      </c>
      <c r="S23" s="6"/>
      <c r="AA23" s="6"/>
    </row>
    <row r="24" spans="2:30" x14ac:dyDescent="0.2">
      <c r="B24" s="6">
        <v>2021</v>
      </c>
      <c r="C24">
        <v>22</v>
      </c>
      <c r="D24">
        <v>3</v>
      </c>
      <c r="E24">
        <f t="shared" si="1"/>
        <v>25</v>
      </c>
      <c r="F24" s="7">
        <f t="shared" si="2"/>
        <v>0.88</v>
      </c>
      <c r="G24" s="7">
        <f t="shared" si="3"/>
        <v>0.12</v>
      </c>
      <c r="I24" s="8"/>
      <c r="K24" s="6">
        <v>2023</v>
      </c>
      <c r="L24">
        <v>141</v>
      </c>
      <c r="M24">
        <v>15</v>
      </c>
      <c r="N24">
        <f>SUM(L24:M24)</f>
        <v>156</v>
      </c>
      <c r="O24" s="7">
        <f>L24/N24</f>
        <v>0.90384615384615385</v>
      </c>
      <c r="P24" s="7">
        <f>M24/N24</f>
        <v>9.6153846153846159E-2</v>
      </c>
      <c r="S24" s="6"/>
      <c r="AA24" s="6"/>
    </row>
    <row r="25" spans="2:30" x14ac:dyDescent="0.2">
      <c r="B25" s="6">
        <v>2022</v>
      </c>
      <c r="C25">
        <v>23</v>
      </c>
      <c r="D25">
        <v>3</v>
      </c>
      <c r="E25">
        <f t="shared" si="1"/>
        <v>26</v>
      </c>
      <c r="F25" s="7">
        <f t="shared" si="2"/>
        <v>0.88461538461538458</v>
      </c>
      <c r="G25" s="7">
        <f t="shared" si="3"/>
        <v>0.11538461538461539</v>
      </c>
      <c r="I25" s="8"/>
      <c r="K25" s="6">
        <v>2024</v>
      </c>
      <c r="L25">
        <v>114</v>
      </c>
      <c r="M25">
        <v>19</v>
      </c>
      <c r="N25">
        <f>SUM(L25:M25)</f>
        <v>133</v>
      </c>
      <c r="O25" s="7">
        <f>L25/N25</f>
        <v>0.8571428571428571</v>
      </c>
      <c r="P25" s="7">
        <f>M25/N25</f>
        <v>0.14285714285714285</v>
      </c>
      <c r="S25" s="6"/>
      <c r="AA25" s="6"/>
    </row>
    <row r="26" spans="2:30" x14ac:dyDescent="0.2">
      <c r="B26" s="6">
        <v>2023</v>
      </c>
      <c r="C26">
        <v>24</v>
      </c>
      <c r="D26">
        <v>4</v>
      </c>
      <c r="E26">
        <f>SUM(C26:D26)</f>
        <v>28</v>
      </c>
      <c r="F26" s="7">
        <f>C26/E26</f>
        <v>0.8571428571428571</v>
      </c>
      <c r="G26" s="7">
        <f>D26/E26</f>
        <v>0.14285714285714285</v>
      </c>
      <c r="I26" s="8"/>
      <c r="S26" s="6"/>
      <c r="AA26" s="6"/>
    </row>
    <row r="27" spans="2:30" x14ac:dyDescent="0.2">
      <c r="B27" s="6">
        <v>2024</v>
      </c>
      <c r="C27">
        <v>29</v>
      </c>
      <c r="D27">
        <v>6</v>
      </c>
      <c r="E27">
        <f>SUM(C27:D27)</f>
        <v>35</v>
      </c>
      <c r="F27" s="7">
        <f>C27/E27</f>
        <v>0.82857142857142863</v>
      </c>
      <c r="G27" s="7">
        <f>D27/E27</f>
        <v>0.17142857142857143</v>
      </c>
      <c r="I27" s="8"/>
      <c r="S27" s="6"/>
      <c r="AA27" s="6"/>
    </row>
    <row r="28" spans="2:30" x14ac:dyDescent="0.2">
      <c r="I28" s="8"/>
      <c r="S28" s="6"/>
    </row>
    <row r="29" spans="2:30" x14ac:dyDescent="0.2">
      <c r="B29" t="s">
        <v>18</v>
      </c>
      <c r="C29" s="6" t="s">
        <v>9</v>
      </c>
      <c r="D29" s="6" t="s">
        <v>10</v>
      </c>
      <c r="I29" s="8"/>
      <c r="K29" t="s">
        <v>19</v>
      </c>
      <c r="L29" s="6" t="s">
        <v>9</v>
      </c>
      <c r="M29" s="6" t="s">
        <v>10</v>
      </c>
    </row>
    <row r="30" spans="2:30" x14ac:dyDescent="0.2">
      <c r="B30" s="6">
        <v>2013</v>
      </c>
      <c r="C30" s="10">
        <v>0.90909090909090906</v>
      </c>
      <c r="D30" s="10">
        <v>9.0909090909090912E-2</v>
      </c>
      <c r="I30" s="8"/>
      <c r="K30" s="6">
        <v>2019</v>
      </c>
      <c r="L30" s="10">
        <v>0.81690140845070425</v>
      </c>
      <c r="M30" s="10">
        <v>0.18309859154929578</v>
      </c>
    </row>
    <row r="31" spans="2:30" x14ac:dyDescent="0.2">
      <c r="B31" s="6">
        <v>2018</v>
      </c>
      <c r="C31" s="10">
        <v>0.875</v>
      </c>
      <c r="D31" s="10">
        <v>0.125</v>
      </c>
      <c r="I31" s="8"/>
      <c r="K31" s="6">
        <v>2020</v>
      </c>
      <c r="L31" s="10">
        <v>0.8441558441558441</v>
      </c>
      <c r="M31" s="10">
        <v>0.15584415584415584</v>
      </c>
    </row>
    <row r="32" spans="2:30" x14ac:dyDescent="0.2">
      <c r="B32" s="6">
        <v>2019</v>
      </c>
      <c r="C32" s="10">
        <v>0.88888888888888884</v>
      </c>
      <c r="D32" s="10">
        <v>0.1111111111111111</v>
      </c>
      <c r="I32" s="8"/>
      <c r="K32" s="6">
        <v>2021</v>
      </c>
      <c r="L32" s="10">
        <f>O22</f>
        <v>0.85964912280701755</v>
      </c>
      <c r="M32" s="10">
        <f>P22</f>
        <v>0.14035087719298245</v>
      </c>
    </row>
    <row r="33" spans="2:13" x14ac:dyDescent="0.2">
      <c r="B33" s="6">
        <v>2020</v>
      </c>
      <c r="C33" s="10">
        <v>0.88</v>
      </c>
      <c r="D33" s="10">
        <v>0.12</v>
      </c>
      <c r="I33" s="8"/>
      <c r="K33" s="6">
        <v>2022</v>
      </c>
      <c r="L33" s="10">
        <f>O23</f>
        <v>0.87681159420289856</v>
      </c>
      <c r="M33" s="10">
        <f>P23</f>
        <v>0.12318840579710146</v>
      </c>
    </row>
    <row r="34" spans="2:13" x14ac:dyDescent="0.2">
      <c r="B34" s="6">
        <v>2021</v>
      </c>
      <c r="C34" s="10">
        <f>F24</f>
        <v>0.88</v>
      </c>
      <c r="D34" s="10">
        <f>G24</f>
        <v>0.12</v>
      </c>
      <c r="I34" s="8"/>
      <c r="K34" s="6">
        <v>2023</v>
      </c>
      <c r="L34" s="10">
        <f>O24</f>
        <v>0.90384615384615385</v>
      </c>
      <c r="M34" s="10">
        <f t="shared" ref="M34:M35" si="7">P24</f>
        <v>9.6153846153846159E-2</v>
      </c>
    </row>
    <row r="35" spans="2:13" x14ac:dyDescent="0.2">
      <c r="B35" s="6">
        <v>2022</v>
      </c>
      <c r="C35" s="10">
        <f>F25</f>
        <v>0.88461538461538458</v>
      </c>
      <c r="D35" s="10">
        <f>G25</f>
        <v>0.11538461538461539</v>
      </c>
      <c r="I35" s="8"/>
      <c r="K35" s="6">
        <v>2024</v>
      </c>
      <c r="L35" s="10">
        <f>O25</f>
        <v>0.8571428571428571</v>
      </c>
      <c r="M35" s="10">
        <f t="shared" si="7"/>
        <v>0.14285714285714285</v>
      </c>
    </row>
    <row r="36" spans="2:13" x14ac:dyDescent="0.2">
      <c r="B36" s="6">
        <v>2023</v>
      </c>
      <c r="C36" s="10">
        <f t="shared" ref="C36:C37" si="8">F26</f>
        <v>0.8571428571428571</v>
      </c>
      <c r="D36" s="10">
        <f t="shared" ref="D36:D37" si="9">G26</f>
        <v>0.14285714285714285</v>
      </c>
      <c r="I36" s="8"/>
    </row>
    <row r="37" spans="2:13" x14ac:dyDescent="0.2">
      <c r="B37" s="6">
        <v>2024</v>
      </c>
      <c r="C37" s="10">
        <f t="shared" si="8"/>
        <v>0.82857142857142863</v>
      </c>
      <c r="D37" s="10">
        <f t="shared" si="9"/>
        <v>0.17142857142857143</v>
      </c>
      <c r="I37" s="8"/>
    </row>
    <row r="38" spans="2:13" x14ac:dyDescent="0.2">
      <c r="I38" s="8"/>
    </row>
    <row r="39" spans="2:13" x14ac:dyDescent="0.2">
      <c r="I39" s="8"/>
    </row>
    <row r="40" spans="2:13" x14ac:dyDescent="0.2">
      <c r="I40" s="8"/>
    </row>
    <row r="41" spans="2:13" x14ac:dyDescent="0.2">
      <c r="I41" s="8"/>
    </row>
    <row r="42" spans="2:13" x14ac:dyDescent="0.2">
      <c r="I42" s="8"/>
    </row>
    <row r="43" spans="2:13" x14ac:dyDescent="0.2">
      <c r="I43" s="8"/>
    </row>
    <row r="44" spans="2:13" x14ac:dyDescent="0.2">
      <c r="I44" s="8"/>
    </row>
    <row r="45" spans="2:13" x14ac:dyDescent="0.2">
      <c r="I45" s="8"/>
    </row>
    <row r="46" spans="2:13" x14ac:dyDescent="0.2">
      <c r="I46" s="8"/>
    </row>
    <row r="47" spans="2:13" x14ac:dyDescent="0.2">
      <c r="I47" s="8"/>
    </row>
    <row r="48" spans="2:13" x14ac:dyDescent="0.2">
      <c r="I48" s="8"/>
    </row>
    <row r="49" spans="9:9" x14ac:dyDescent="0.2">
      <c r="I49" s="8"/>
    </row>
    <row r="50" spans="9:9" x14ac:dyDescent="0.2">
      <c r="I50" s="8"/>
    </row>
    <row r="51" spans="9:9" x14ac:dyDescent="0.2">
      <c r="I51" s="8"/>
    </row>
    <row r="52" spans="9:9" x14ac:dyDescent="0.2">
      <c r="I52" s="8"/>
    </row>
    <row r="53" spans="9:9" x14ac:dyDescent="0.2">
      <c r="I53" s="8"/>
    </row>
    <row r="54" spans="9:9" x14ac:dyDescent="0.2">
      <c r="I54" s="8"/>
    </row>
    <row r="55" spans="9:9" x14ac:dyDescent="0.2">
      <c r="I55" s="8"/>
    </row>
    <row r="56" spans="9:9" x14ac:dyDescent="0.2">
      <c r="I56" s="8"/>
    </row>
    <row r="57" spans="9:9" x14ac:dyDescent="0.2">
      <c r="I57" s="8"/>
    </row>
    <row r="58" spans="9:9" x14ac:dyDescent="0.2">
      <c r="I58" s="8"/>
    </row>
    <row r="59" spans="9:9" x14ac:dyDescent="0.2">
      <c r="I59" s="8"/>
    </row>
    <row r="60" spans="9:9" x14ac:dyDescent="0.2">
      <c r="I60" s="8"/>
    </row>
    <row r="61" spans="9:9" x14ac:dyDescent="0.2">
      <c r="I61" s="8"/>
    </row>
    <row r="62" spans="9:9" x14ac:dyDescent="0.2">
      <c r="I62" s="8"/>
    </row>
    <row r="63" spans="9:9" x14ac:dyDescent="0.2">
      <c r="I63" s="8"/>
    </row>
    <row r="64" spans="9:9" x14ac:dyDescent="0.2">
      <c r="I64" s="8"/>
    </row>
    <row r="65" spans="9:9" x14ac:dyDescent="0.2">
      <c r="I65" s="8"/>
    </row>
    <row r="66" spans="9:9" x14ac:dyDescent="0.2">
      <c r="I66" s="8"/>
    </row>
    <row r="67" spans="9:9" x14ac:dyDescent="0.2">
      <c r="I67" s="8"/>
    </row>
    <row r="68" spans="9:9" x14ac:dyDescent="0.2">
      <c r="I68" s="8"/>
    </row>
    <row r="69" spans="9:9" x14ac:dyDescent="0.2">
      <c r="I69" s="8"/>
    </row>
    <row r="70" spans="9:9" x14ac:dyDescent="0.2">
      <c r="I70" s="8"/>
    </row>
    <row r="71" spans="9:9" x14ac:dyDescent="0.2">
      <c r="I71" s="8"/>
    </row>
    <row r="72" spans="9:9" x14ac:dyDescent="0.2">
      <c r="I72" s="8"/>
    </row>
    <row r="73" spans="9:9" x14ac:dyDescent="0.2">
      <c r="I73" s="8"/>
    </row>
    <row r="74" spans="9:9" x14ac:dyDescent="0.2">
      <c r="I74" s="8"/>
    </row>
    <row r="75" spans="9:9" x14ac:dyDescent="0.2">
      <c r="I75" s="8"/>
    </row>
  </sheetData>
  <mergeCells count="2">
    <mergeCell ref="C7:D7"/>
    <mergeCell ref="E7:F7"/>
  </mergeCells>
  <pageMargins left="0.7" right="0.7" top="0.75" bottom="0.75" header="0.3" footer="0.3"/>
  <pageSetup paperSize="9" orientation="portrait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K6"/>
  <sheetViews>
    <sheetView workbookViewId="0">
      <selection activeCell="E29" sqref="E29"/>
    </sheetView>
  </sheetViews>
  <sheetFormatPr baseColWidth="10" defaultColWidth="8.83203125" defaultRowHeight="15" x14ac:dyDescent="0.2"/>
  <cols>
    <col min="2" max="2" width="11.1640625" customWidth="1"/>
  </cols>
  <sheetData>
    <row r="1" spans="1:11" s="4" customFormat="1" ht="18" x14ac:dyDescent="0.2">
      <c r="A1" s="3" t="s">
        <v>0</v>
      </c>
    </row>
    <row r="2" spans="1:11" ht="18" x14ac:dyDescent="0.2">
      <c r="A2" s="2" t="s">
        <v>1</v>
      </c>
    </row>
    <row r="3" spans="1:11" x14ac:dyDescent="0.2">
      <c r="A3" s="1" t="s">
        <v>2</v>
      </c>
      <c r="B3" t="s">
        <v>3</v>
      </c>
    </row>
    <row r="4" spans="1:11" x14ac:dyDescent="0.2">
      <c r="A4" s="1" t="s">
        <v>4</v>
      </c>
      <c r="B4" t="s">
        <v>21</v>
      </c>
    </row>
    <row r="6" spans="1:11" x14ac:dyDescent="0.2">
      <c r="B6" t="s">
        <v>5</v>
      </c>
      <c r="K6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E74EA-E3B6-4976-AA85-52163EEBA4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BC0667-B457-4680-A350-0C5C48AC59AF}">
  <ds:schemaRefs>
    <ds:schemaRef ds:uri="http://schemas.openxmlformats.org/package/2006/metadata/core-properties"/>
    <ds:schemaRef ds:uri="http://purl.org/dc/dcmitype/"/>
    <ds:schemaRef ds:uri="55154662-676a-405c-a9b6-a5b814f1775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2a93359-ac01-4f98-8d25-710e83cd9f1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16365C-70F5-41BC-9571-5BBE77F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2024-11-18T13:55:46Z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1269600</vt:r8>
  </property>
</Properties>
</file>