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/>
  <mc:AlternateContent xmlns:mc="http://schemas.openxmlformats.org/markup-compatibility/2006">
    <mc:Choice Requires="x15">
      <x15ac:absPath xmlns:x15ac="http://schemas.microsoft.com/office/spreadsheetml/2010/11/ac" url="/Users/helenaingolfsdottir/Downloads/"/>
    </mc:Choice>
  </mc:AlternateContent>
  <xr:revisionPtr revIDLastSave="0" documentId="8_{2D329C46-08CA-734D-BE67-B430EE203A64}" xr6:coauthVersionLast="47" xr6:coauthVersionMax="47" xr10:uidLastSave="{00000000-0000-0000-0000-000000000000}"/>
  <bookViews>
    <workbookView xWindow="29400" yWindow="0" windowWidth="68800" windowHeight="28800" activeTab="1" xr2:uid="{00000000-000D-0000-FFFF-FFFF00000000}"/>
  </bookViews>
  <sheets>
    <sheet name="Frumgögn" sheetId="1" r:id="rId1"/>
    <sheet name="Úrvinnsla - inni gisting" sheetId="2" r:id="rId2"/>
    <sheet name="Úrvinnsla - úti gisting " sheetId="4" r:id="rId3"/>
    <sheet name="Birting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21" i="2" l="1"/>
  <c r="AT21" i="2"/>
  <c r="U55" i="2"/>
  <c r="V55" i="2"/>
  <c r="V39" i="2"/>
  <c r="V77" i="2" s="1"/>
  <c r="U39" i="2"/>
  <c r="AR21" i="2"/>
  <c r="AQ21" i="2"/>
  <c r="U77" i="2" s="1"/>
  <c r="S19" i="4"/>
  <c r="H13" i="4"/>
  <c r="H14" i="4"/>
  <c r="H15" i="4"/>
  <c r="I19" i="4"/>
  <c r="J19" i="4"/>
  <c r="K19" i="4"/>
  <c r="L19" i="4"/>
  <c r="M19" i="4"/>
  <c r="N19" i="4"/>
  <c r="O19" i="4"/>
  <c r="P19" i="4"/>
  <c r="Q19" i="4"/>
  <c r="R19" i="4"/>
  <c r="T55" i="2"/>
  <c r="T39" i="2"/>
  <c r="AO21" i="2"/>
  <c r="AN21" i="2"/>
  <c r="T77" i="2" s="1"/>
  <c r="S55" i="2"/>
  <c r="S39" i="2"/>
  <c r="AL21" i="2"/>
  <c r="AK21" i="2"/>
  <c r="C169" i="4"/>
  <c r="D169" i="4"/>
  <c r="C164" i="4"/>
  <c r="D164" i="4"/>
  <c r="C159" i="4"/>
  <c r="D159" i="4"/>
  <c r="C154" i="4"/>
  <c r="D154" i="4"/>
  <c r="R55" i="2"/>
  <c r="J39" i="2"/>
  <c r="K39" i="2"/>
  <c r="L39" i="2"/>
  <c r="M39" i="2"/>
  <c r="N39" i="2"/>
  <c r="O39" i="2"/>
  <c r="P39" i="2"/>
  <c r="R39" i="2"/>
  <c r="Q39" i="2"/>
  <c r="AI21" i="2"/>
  <c r="AF21" i="2"/>
  <c r="AE21" i="2"/>
  <c r="AH21" i="2"/>
  <c r="D617" i="2"/>
  <c r="E617" i="2"/>
  <c r="F617" i="2"/>
  <c r="C617" i="2"/>
  <c r="D623" i="2"/>
  <c r="E623" i="2"/>
  <c r="F623" i="2"/>
  <c r="C623" i="2"/>
  <c r="D629" i="2"/>
  <c r="E629" i="2"/>
  <c r="F629" i="2"/>
  <c r="C629" i="2"/>
  <c r="D635" i="2"/>
  <c r="E635" i="2"/>
  <c r="F635" i="2"/>
  <c r="C635" i="2"/>
  <c r="D641" i="2"/>
  <c r="E641" i="2"/>
  <c r="F641" i="2"/>
  <c r="C641" i="2"/>
  <c r="D647" i="2"/>
  <c r="E647" i="2"/>
  <c r="F647" i="2"/>
  <c r="C647" i="2"/>
  <c r="D653" i="2"/>
  <c r="E653" i="2"/>
  <c r="F653" i="2"/>
  <c r="C653" i="2"/>
  <c r="D659" i="2"/>
  <c r="E659" i="2"/>
  <c r="F659" i="2"/>
  <c r="C659" i="2"/>
  <c r="D665" i="2"/>
  <c r="E665" i="2"/>
  <c r="F665" i="2"/>
  <c r="C665" i="2"/>
  <c r="D611" i="2"/>
  <c r="E611" i="2"/>
  <c r="F611" i="2"/>
  <c r="C611" i="2"/>
  <c r="D605" i="2"/>
  <c r="E605" i="2"/>
  <c r="F605" i="2"/>
  <c r="C605" i="2"/>
  <c r="D599" i="2"/>
  <c r="E599" i="2"/>
  <c r="F599" i="2"/>
  <c r="C599" i="2"/>
  <c r="AM21" i="2" l="1"/>
  <c r="S71" i="2" s="1"/>
  <c r="S100" i="2" s="1"/>
  <c r="G605" i="2"/>
  <c r="G599" i="2"/>
  <c r="G611" i="2"/>
  <c r="G623" i="2"/>
  <c r="AG21" i="2"/>
  <c r="Q71" i="2" s="1"/>
  <c r="Q100" i="2" s="1"/>
  <c r="G659" i="2"/>
  <c r="AP21" i="2"/>
  <c r="T71" i="2" s="1"/>
  <c r="T100" i="2" s="1"/>
  <c r="G665" i="2"/>
  <c r="G653" i="2"/>
  <c r="G641" i="2"/>
  <c r="G617" i="2"/>
  <c r="AV21" i="2"/>
  <c r="V71" i="2" s="1"/>
  <c r="V100" i="2" s="1"/>
  <c r="G647" i="2"/>
  <c r="AS21" i="2"/>
  <c r="U71" i="2" s="1"/>
  <c r="U100" i="2" s="1"/>
  <c r="H19" i="4"/>
  <c r="AJ21" i="2"/>
  <c r="R71" i="2" s="1"/>
  <c r="R100" i="2" s="1"/>
  <c r="G629" i="2"/>
  <c r="G635" i="2"/>
  <c r="C124" i="4" l="1"/>
  <c r="C108" i="4"/>
  <c r="D131" i="2" l="1"/>
  <c r="C131" i="2"/>
  <c r="C29" i="1"/>
  <c r="B29" i="1"/>
  <c r="D562" i="2"/>
  <c r="E562" i="2"/>
  <c r="F562" i="2"/>
  <c r="C562" i="2"/>
  <c r="Q55" i="2"/>
  <c r="K55" i="2"/>
  <c r="L55" i="2"/>
  <c r="M55" i="2"/>
  <c r="N55" i="2"/>
  <c r="O55" i="2"/>
  <c r="P55" i="2"/>
  <c r="J55" i="2"/>
  <c r="AC21" i="2"/>
  <c r="Z21" i="2"/>
  <c r="W21" i="2"/>
  <c r="AB21" i="2"/>
  <c r="Y21" i="2"/>
  <c r="V21" i="2"/>
  <c r="S21" i="2"/>
  <c r="T21" i="2"/>
  <c r="D592" i="2"/>
  <c r="E592" i="2"/>
  <c r="F592" i="2"/>
  <c r="C592" i="2"/>
  <c r="D586" i="2"/>
  <c r="E586" i="2"/>
  <c r="F586" i="2"/>
  <c r="C586" i="2"/>
  <c r="D580" i="2"/>
  <c r="E580" i="2"/>
  <c r="F580" i="2"/>
  <c r="C580" i="2"/>
  <c r="D574" i="2"/>
  <c r="E574" i="2"/>
  <c r="F574" i="2"/>
  <c r="C574" i="2"/>
  <c r="D568" i="2"/>
  <c r="E568" i="2"/>
  <c r="F568" i="2"/>
  <c r="C568" i="2"/>
  <c r="D556" i="2"/>
  <c r="E556" i="2"/>
  <c r="F556" i="2"/>
  <c r="C556" i="2"/>
  <c r="D550" i="2"/>
  <c r="E550" i="2"/>
  <c r="F550" i="2"/>
  <c r="C550" i="2"/>
  <c r="D544" i="2"/>
  <c r="E544" i="2"/>
  <c r="F544" i="2"/>
  <c r="C544" i="2"/>
  <c r="D538" i="2"/>
  <c r="E538" i="2"/>
  <c r="F538" i="2"/>
  <c r="C538" i="2"/>
  <c r="D532" i="2"/>
  <c r="E532" i="2"/>
  <c r="F532" i="2"/>
  <c r="C532" i="2"/>
  <c r="D526" i="2"/>
  <c r="E526" i="2"/>
  <c r="F526" i="2"/>
  <c r="C526" i="2"/>
  <c r="D519" i="2"/>
  <c r="E519" i="2"/>
  <c r="F519" i="2"/>
  <c r="C519" i="2"/>
  <c r="D513" i="2"/>
  <c r="E513" i="2"/>
  <c r="F513" i="2"/>
  <c r="C513" i="2"/>
  <c r="D507" i="2"/>
  <c r="E507" i="2"/>
  <c r="F507" i="2"/>
  <c r="C507" i="2"/>
  <c r="D501" i="2"/>
  <c r="E501" i="2"/>
  <c r="F501" i="2"/>
  <c r="C501" i="2"/>
  <c r="D495" i="2"/>
  <c r="E495" i="2"/>
  <c r="F495" i="2"/>
  <c r="C495" i="2"/>
  <c r="D489" i="2"/>
  <c r="E489" i="2"/>
  <c r="F489" i="2"/>
  <c r="C489" i="2"/>
  <c r="D483" i="2"/>
  <c r="E483" i="2"/>
  <c r="F483" i="2"/>
  <c r="C483" i="2"/>
  <c r="D477" i="2"/>
  <c r="E477" i="2"/>
  <c r="F477" i="2"/>
  <c r="C477" i="2"/>
  <c r="D471" i="2"/>
  <c r="E471" i="2"/>
  <c r="F471" i="2"/>
  <c r="C471" i="2"/>
  <c r="D465" i="2"/>
  <c r="E465" i="2"/>
  <c r="F465" i="2"/>
  <c r="C465" i="2"/>
  <c r="D459" i="2"/>
  <c r="E459" i="2"/>
  <c r="F459" i="2"/>
  <c r="C459" i="2"/>
  <c r="D453" i="2"/>
  <c r="E453" i="2"/>
  <c r="F453" i="2"/>
  <c r="C453" i="2"/>
  <c r="U89" i="1"/>
  <c r="U85" i="1"/>
  <c r="G592" i="2" l="1"/>
  <c r="G562" i="2"/>
  <c r="U21" i="2"/>
  <c r="M71" i="2" s="1"/>
  <c r="M100" i="2" s="1"/>
  <c r="X21" i="2"/>
  <c r="N71" i="2" s="1"/>
  <c r="N100" i="2" s="1"/>
  <c r="AA21" i="2"/>
  <c r="O71" i="2" s="1"/>
  <c r="O100" i="2" s="1"/>
  <c r="AD21" i="2"/>
  <c r="P71" i="2" s="1"/>
  <c r="P100" i="2" s="1"/>
  <c r="G526" i="2"/>
  <c r="G532" i="2"/>
  <c r="G544" i="2"/>
  <c r="G550" i="2"/>
  <c r="G556" i="2"/>
  <c r="G574" i="2"/>
  <c r="G580" i="2"/>
  <c r="G586" i="2"/>
  <c r="G538" i="2"/>
  <c r="G568" i="2"/>
  <c r="G453" i="2"/>
  <c r="G459" i="2"/>
  <c r="G507" i="2"/>
  <c r="G513" i="2"/>
  <c r="G519" i="2"/>
  <c r="G465" i="2"/>
  <c r="G489" i="2"/>
  <c r="G483" i="2"/>
  <c r="G501" i="2"/>
  <c r="G495" i="2"/>
  <c r="G471" i="2"/>
  <c r="G477" i="2"/>
  <c r="D106" i="4"/>
  <c r="C106" i="4"/>
  <c r="D103" i="4"/>
  <c r="C103" i="4"/>
  <c r="D99" i="4"/>
  <c r="C99" i="4"/>
  <c r="D95" i="4"/>
  <c r="C95" i="4"/>
  <c r="D91" i="4"/>
  <c r="C91" i="4"/>
  <c r="C64" i="4"/>
  <c r="D88" i="4"/>
  <c r="C88" i="4"/>
  <c r="D85" i="4"/>
  <c r="C85" i="4"/>
  <c r="D81" i="4"/>
  <c r="C81" i="4"/>
  <c r="D77" i="4"/>
  <c r="C77" i="4"/>
  <c r="D73" i="4"/>
  <c r="C73" i="4"/>
  <c r="D70" i="4"/>
  <c r="C70" i="4"/>
  <c r="D68" i="4"/>
  <c r="C68" i="4"/>
  <c r="D64" i="4"/>
  <c r="D60" i="4"/>
  <c r="C60" i="4"/>
  <c r="D56" i="4"/>
  <c r="C56" i="4"/>
  <c r="D52" i="4"/>
  <c r="C52" i="4"/>
  <c r="D48" i="4"/>
  <c r="C48" i="4"/>
  <c r="D44" i="4"/>
  <c r="C44" i="4"/>
  <c r="D39" i="4"/>
  <c r="C39" i="4"/>
  <c r="D36" i="4"/>
  <c r="C36" i="4"/>
  <c r="D32" i="4"/>
  <c r="D28" i="4"/>
  <c r="C32" i="4"/>
  <c r="C28" i="4"/>
  <c r="D20" i="4"/>
  <c r="D16" i="4"/>
  <c r="D12" i="4"/>
  <c r="C20" i="4"/>
  <c r="C16" i="4"/>
  <c r="C12" i="4" l="1"/>
  <c r="D410" i="2" l="1"/>
  <c r="E410" i="2"/>
  <c r="F410" i="2"/>
  <c r="C410" i="2"/>
  <c r="D446" i="2"/>
  <c r="E446" i="2"/>
  <c r="F446" i="2"/>
  <c r="C446" i="2"/>
  <c r="D440" i="2"/>
  <c r="E440" i="2"/>
  <c r="F440" i="2"/>
  <c r="C440" i="2"/>
  <c r="D434" i="2"/>
  <c r="E434" i="2"/>
  <c r="F434" i="2"/>
  <c r="C434" i="2"/>
  <c r="D428" i="2"/>
  <c r="E428" i="2"/>
  <c r="F428" i="2"/>
  <c r="C428" i="2"/>
  <c r="D422" i="2"/>
  <c r="E422" i="2"/>
  <c r="F422" i="2"/>
  <c r="C422" i="2"/>
  <c r="D416" i="2"/>
  <c r="E416" i="2"/>
  <c r="F416" i="2"/>
  <c r="C416" i="2"/>
  <c r="F404" i="2"/>
  <c r="D404" i="2"/>
  <c r="E404" i="2"/>
  <c r="C404" i="2"/>
  <c r="D398" i="2"/>
  <c r="E398" i="2"/>
  <c r="F398" i="2"/>
  <c r="C398" i="2"/>
  <c r="D392" i="2"/>
  <c r="E392" i="2"/>
  <c r="F392" i="2"/>
  <c r="C392" i="2"/>
  <c r="D386" i="2"/>
  <c r="E386" i="2"/>
  <c r="F386" i="2"/>
  <c r="C386" i="2"/>
  <c r="D380" i="2"/>
  <c r="E380" i="2"/>
  <c r="F380" i="2"/>
  <c r="C380" i="2"/>
  <c r="D373" i="2"/>
  <c r="E373" i="2"/>
  <c r="F373" i="2"/>
  <c r="C373" i="2"/>
  <c r="D367" i="2"/>
  <c r="E367" i="2"/>
  <c r="F367" i="2"/>
  <c r="C367" i="2"/>
  <c r="D361" i="2"/>
  <c r="E361" i="2"/>
  <c r="F361" i="2"/>
  <c r="C361" i="2"/>
  <c r="D355" i="2"/>
  <c r="E355" i="2"/>
  <c r="F355" i="2"/>
  <c r="C355" i="2"/>
  <c r="D349" i="2"/>
  <c r="E349" i="2"/>
  <c r="F349" i="2"/>
  <c r="C349" i="2"/>
  <c r="D343" i="2"/>
  <c r="E343" i="2"/>
  <c r="F343" i="2"/>
  <c r="C343" i="2"/>
  <c r="D337" i="2"/>
  <c r="E337" i="2"/>
  <c r="F337" i="2"/>
  <c r="C337" i="2"/>
  <c r="D331" i="2"/>
  <c r="E331" i="2"/>
  <c r="F331" i="2"/>
  <c r="C331" i="2"/>
  <c r="D325" i="2"/>
  <c r="E325" i="2"/>
  <c r="F325" i="2"/>
  <c r="C325" i="2"/>
  <c r="D319" i="2"/>
  <c r="E319" i="2"/>
  <c r="F319" i="2"/>
  <c r="C319" i="2"/>
  <c r="D313" i="2"/>
  <c r="E313" i="2"/>
  <c r="F313" i="2"/>
  <c r="C313" i="2"/>
  <c r="D307" i="2"/>
  <c r="E307" i="2"/>
  <c r="F307" i="2"/>
  <c r="C307" i="2"/>
  <c r="D300" i="2"/>
  <c r="E300" i="2"/>
  <c r="F300" i="2"/>
  <c r="C300" i="2"/>
  <c r="D294" i="2"/>
  <c r="E294" i="2"/>
  <c r="F294" i="2"/>
  <c r="C294" i="2"/>
  <c r="D288" i="2"/>
  <c r="E288" i="2"/>
  <c r="F288" i="2"/>
  <c r="C288" i="2"/>
  <c r="D282" i="2"/>
  <c r="E282" i="2"/>
  <c r="F282" i="2"/>
  <c r="C282" i="2"/>
  <c r="D276" i="2"/>
  <c r="E276" i="2"/>
  <c r="F276" i="2"/>
  <c r="C276" i="2"/>
  <c r="D270" i="2"/>
  <c r="E270" i="2"/>
  <c r="F270" i="2"/>
  <c r="C270" i="2"/>
  <c r="F264" i="2"/>
  <c r="D264" i="2"/>
  <c r="E264" i="2"/>
  <c r="C264" i="2"/>
  <c r="D258" i="2"/>
  <c r="E258" i="2"/>
  <c r="F258" i="2"/>
  <c r="C258" i="2"/>
  <c r="D252" i="2"/>
  <c r="E252" i="2"/>
  <c r="F252" i="2"/>
  <c r="C252" i="2"/>
  <c r="D246" i="2"/>
  <c r="E246" i="2"/>
  <c r="F246" i="2"/>
  <c r="C246" i="2"/>
  <c r="D240" i="2"/>
  <c r="E240" i="2"/>
  <c r="F240" i="2"/>
  <c r="C240" i="2"/>
  <c r="D234" i="2"/>
  <c r="E234" i="2"/>
  <c r="F234" i="2"/>
  <c r="C234" i="2"/>
  <c r="Q21" i="2"/>
  <c r="P21" i="2"/>
  <c r="D227" i="2"/>
  <c r="E227" i="2"/>
  <c r="F227" i="2"/>
  <c r="C227" i="2"/>
  <c r="D221" i="2"/>
  <c r="E221" i="2"/>
  <c r="F221" i="2"/>
  <c r="C221" i="2"/>
  <c r="D214" i="2"/>
  <c r="E214" i="2"/>
  <c r="F214" i="2"/>
  <c r="C214" i="2"/>
  <c r="D208" i="2"/>
  <c r="E208" i="2"/>
  <c r="F208" i="2"/>
  <c r="C208" i="2"/>
  <c r="D202" i="2"/>
  <c r="E202" i="2"/>
  <c r="F202" i="2"/>
  <c r="C202" i="2"/>
  <c r="D196" i="2"/>
  <c r="E196" i="2"/>
  <c r="F196" i="2"/>
  <c r="C196" i="2"/>
  <c r="D190" i="2"/>
  <c r="E190" i="2"/>
  <c r="F190" i="2"/>
  <c r="C190" i="2"/>
  <c r="D184" i="2"/>
  <c r="E184" i="2"/>
  <c r="F184" i="2"/>
  <c r="C184" i="2"/>
  <c r="D178" i="2"/>
  <c r="E178" i="2"/>
  <c r="F178" i="2"/>
  <c r="C178" i="2"/>
  <c r="D172" i="2"/>
  <c r="E172" i="2"/>
  <c r="F172" i="2"/>
  <c r="C172" i="2"/>
  <c r="D166" i="2"/>
  <c r="E166" i="2"/>
  <c r="F166" i="2"/>
  <c r="C166" i="2"/>
  <c r="D160" i="2"/>
  <c r="E160" i="2"/>
  <c r="F160" i="2"/>
  <c r="C160" i="2"/>
  <c r="N21" i="2"/>
  <c r="K21" i="2"/>
  <c r="M21" i="2"/>
  <c r="D153" i="2"/>
  <c r="E153" i="2"/>
  <c r="F153" i="2"/>
  <c r="C153" i="2"/>
  <c r="D147" i="2"/>
  <c r="E147" i="2"/>
  <c r="F147" i="2"/>
  <c r="C147" i="2"/>
  <c r="D141" i="2"/>
  <c r="E141" i="2"/>
  <c r="F141" i="2"/>
  <c r="D135" i="2"/>
  <c r="E135" i="2"/>
  <c r="F135" i="2"/>
  <c r="C135" i="2"/>
  <c r="D129" i="2"/>
  <c r="E129" i="2"/>
  <c r="F129" i="2"/>
  <c r="D123" i="2"/>
  <c r="E123" i="2"/>
  <c r="F123" i="2"/>
  <c r="C123" i="2"/>
  <c r="C129" i="2"/>
  <c r="C141" i="2"/>
  <c r="D117" i="2"/>
  <c r="E117" i="2"/>
  <c r="F117" i="2"/>
  <c r="C117" i="2"/>
  <c r="D111" i="2"/>
  <c r="E111" i="2"/>
  <c r="F111" i="2"/>
  <c r="C111" i="2"/>
  <c r="D105" i="2"/>
  <c r="E105" i="2"/>
  <c r="F105" i="2"/>
  <c r="C105" i="2"/>
  <c r="D99" i="2"/>
  <c r="E99" i="2"/>
  <c r="F99" i="2"/>
  <c r="C99" i="2"/>
  <c r="D93" i="2"/>
  <c r="E93" i="2"/>
  <c r="F93" i="2"/>
  <c r="C93" i="2"/>
  <c r="D87" i="2"/>
  <c r="E87" i="2"/>
  <c r="F87" i="2"/>
  <c r="C87" i="2"/>
  <c r="D79" i="2"/>
  <c r="E79" i="2"/>
  <c r="F79" i="2"/>
  <c r="C79" i="2"/>
  <c r="D67" i="2"/>
  <c r="E67" i="2"/>
  <c r="F67" i="2"/>
  <c r="C67" i="2"/>
  <c r="D73" i="2"/>
  <c r="E73" i="2"/>
  <c r="F73" i="2"/>
  <c r="C73" i="2"/>
  <c r="J21" i="2"/>
  <c r="D61" i="2"/>
  <c r="E61" i="2"/>
  <c r="F61" i="2"/>
  <c r="C61" i="2"/>
  <c r="D55" i="2"/>
  <c r="E55" i="2"/>
  <c r="F55" i="2"/>
  <c r="C55" i="2"/>
  <c r="D49" i="2"/>
  <c r="E49" i="2"/>
  <c r="F49" i="2"/>
  <c r="C49" i="2"/>
  <c r="D43" i="2"/>
  <c r="E43" i="2"/>
  <c r="F43" i="2"/>
  <c r="C43" i="2"/>
  <c r="D37" i="2"/>
  <c r="E37" i="2"/>
  <c r="F37" i="2"/>
  <c r="C37" i="2"/>
  <c r="D31" i="2"/>
  <c r="E31" i="2"/>
  <c r="F31" i="2"/>
  <c r="C31" i="2"/>
  <c r="D25" i="2"/>
  <c r="E25" i="2"/>
  <c r="F25" i="2"/>
  <c r="C25" i="2"/>
  <c r="D19" i="2"/>
  <c r="E19" i="2"/>
  <c r="F19" i="2"/>
  <c r="C19" i="2"/>
  <c r="C13" i="2"/>
  <c r="E13" i="2"/>
  <c r="F13" i="2"/>
  <c r="D13" i="2"/>
  <c r="G307" i="2" l="1"/>
  <c r="G313" i="2"/>
  <c r="G319" i="2"/>
  <c r="G325" i="2"/>
  <c r="G349" i="2"/>
  <c r="G355" i="2"/>
  <c r="G361" i="2"/>
  <c r="G373" i="2"/>
  <c r="G380" i="2"/>
  <c r="G386" i="2"/>
  <c r="G392" i="2"/>
  <c r="G398" i="2"/>
  <c r="G416" i="2"/>
  <c r="G422" i="2"/>
  <c r="G428" i="2"/>
  <c r="G434" i="2"/>
  <c r="G440" i="2"/>
  <c r="G446" i="2"/>
  <c r="G410" i="2"/>
  <c r="G123" i="2"/>
  <c r="G234" i="2"/>
  <c r="G337" i="2"/>
  <c r="G343" i="2"/>
  <c r="G367" i="2"/>
  <c r="G331" i="2"/>
  <c r="G404" i="2"/>
  <c r="G246" i="2"/>
  <c r="G276" i="2"/>
  <c r="G294" i="2"/>
  <c r="G240" i="2"/>
  <c r="G252" i="2"/>
  <c r="G288" i="2"/>
  <c r="G300" i="2"/>
  <c r="G135" i="2"/>
  <c r="G264" i="2"/>
  <c r="G166" i="2"/>
  <c r="G178" i="2"/>
  <c r="G190" i="2"/>
  <c r="G202" i="2"/>
  <c r="G214" i="2"/>
  <c r="G221" i="2"/>
  <c r="G93" i="2"/>
  <c r="G99" i="2"/>
  <c r="G105" i="2"/>
  <c r="G141" i="2"/>
  <c r="G129" i="2"/>
  <c r="G147" i="2"/>
  <c r="G153" i="2"/>
  <c r="O21" i="2"/>
  <c r="K71" i="2" s="1"/>
  <c r="K100" i="2" s="1"/>
  <c r="G258" i="2"/>
  <c r="G270" i="2"/>
  <c r="G282" i="2"/>
  <c r="G160" i="2"/>
  <c r="G172" i="2"/>
  <c r="G184" i="2"/>
  <c r="G196" i="2"/>
  <c r="G208" i="2"/>
  <c r="G227" i="2"/>
  <c r="G117" i="2"/>
  <c r="R21" i="2"/>
  <c r="L71" i="2" s="1"/>
  <c r="L100" i="2" s="1"/>
  <c r="G73" i="2"/>
  <c r="G67" i="2"/>
  <c r="G79" i="2"/>
  <c r="G87" i="2"/>
  <c r="G111" i="2"/>
  <c r="G55" i="2"/>
  <c r="G61" i="2"/>
  <c r="L21" i="2"/>
  <c r="J71" i="2" s="1"/>
  <c r="J100" i="2" s="1"/>
  <c r="G49" i="2"/>
  <c r="G13" i="2"/>
  <c r="G25" i="2"/>
  <c r="G31" i="2"/>
  <c r="G37" i="2"/>
  <c r="G43" i="2"/>
  <c r="G19" i="2"/>
</calcChain>
</file>

<file path=xl/sharedStrings.xml><?xml version="1.0" encoding="utf-8"?>
<sst xmlns="http://schemas.openxmlformats.org/spreadsheetml/2006/main" count="2163" uniqueCount="221">
  <si>
    <t>3.2 Atvinnulíf</t>
  </si>
  <si>
    <t>Fjöldi gistirýma</t>
  </si>
  <si>
    <t>Heimild:</t>
  </si>
  <si>
    <t>https://px.hagstofa.is/pxis/pxweb/is/Atvinnuvegir/Atvinnuvegir__ferdathjonusta__Gisting__1_hotelgistiheimili/SAM01201.px/table/tableViewLayout1/?rxid=1158b7b7-70c0-413f-b45d-6ec9402a0f87</t>
  </si>
  <si>
    <t xml:space="preserve">Sótt: </t>
  </si>
  <si>
    <t>Sveitarfélag</t>
  </si>
  <si>
    <t>DagsetningSkyrslu</t>
  </si>
  <si>
    <t>Gistinaetur</t>
  </si>
  <si>
    <t>Rum</t>
  </si>
  <si>
    <t>Herbergi</t>
  </si>
  <si>
    <t>Stadir</t>
  </si>
  <si>
    <t>Nýting rúma</t>
  </si>
  <si>
    <t>Gistinætur</t>
  </si>
  <si>
    <t>Rúm</t>
  </si>
  <si>
    <t>Nýting</t>
  </si>
  <si>
    <t>Þingeyjarsveit</t>
  </si>
  <si>
    <t>2011-01-01 00:00:00.000</t>
  </si>
  <si>
    <t>Janúar</t>
  </si>
  <si>
    <t>Skútustaðahreppur</t>
  </si>
  <si>
    <t>Febrúar</t>
  </si>
  <si>
    <t>Norðurþing 640</t>
  </si>
  <si>
    <t>Mars</t>
  </si>
  <si>
    <t>Norðurþing 641</t>
  </si>
  <si>
    <t>Apríl</t>
  </si>
  <si>
    <t>Maí</t>
  </si>
  <si>
    <t>Júní</t>
  </si>
  <si>
    <t>2011-02-01 00:00:00.000</t>
  </si>
  <si>
    <t>Júlí</t>
  </si>
  <si>
    <t>Ágúst</t>
  </si>
  <si>
    <t>September</t>
  </si>
  <si>
    <t>Október</t>
  </si>
  <si>
    <t>Nóvember</t>
  </si>
  <si>
    <t>Desember</t>
  </si>
  <si>
    <t>2011-03-01 00:00:00.000</t>
  </si>
  <si>
    <t>2011-04-01 00:00:00.000</t>
  </si>
  <si>
    <t>2011-05-01 00:00:00.000</t>
  </si>
  <si>
    <t>2011-06-01 00:00:00.000</t>
  </si>
  <si>
    <t>2011-07-01 00:00:00.000</t>
  </si>
  <si>
    <t>2011-08-01 00:00:00.000</t>
  </si>
  <si>
    <t>2011-09-01 00:00:00.000</t>
  </si>
  <si>
    <t>2011-10-01 00:00:00.000</t>
  </si>
  <si>
    <t>2011-11-01 00:00:00.000</t>
  </si>
  <si>
    <t>Samanburður - fjöldi gistinátta</t>
  </si>
  <si>
    <t>Ísland</t>
  </si>
  <si>
    <t>2011-12-01 00:00:00.000</t>
  </si>
  <si>
    <t>Miðsvæði</t>
  </si>
  <si>
    <t>2012-01-01 00:00:00.000</t>
  </si>
  <si>
    <t>2012-02-01 00:00:00.000</t>
  </si>
  <si>
    <t>2012-03-01 00:00:00.000</t>
  </si>
  <si>
    <t>2012-04-01 00:00:00.000</t>
  </si>
  <si>
    <t>2012-05-01 00:00:00.000</t>
  </si>
  <si>
    <t>2012-06-01 00:00:00.000</t>
  </si>
  <si>
    <t>2012-07-01 00:00:00.000</t>
  </si>
  <si>
    <t>2012-08-01 00:00:00.000</t>
  </si>
  <si>
    <t>2012-09-01 00:00:00.000</t>
  </si>
  <si>
    <t>2012-10-01 00:00:00.000</t>
  </si>
  <si>
    <t>2012-11-01 00:00:00.000</t>
  </si>
  <si>
    <t>2012-12-01 00:00:00.000</t>
  </si>
  <si>
    <t>2013-01-01 00:00:00.000</t>
  </si>
  <si>
    <t>2013-02-01 00:00:00.000</t>
  </si>
  <si>
    <t>2013-03-01 00:00:00.000</t>
  </si>
  <si>
    <t>2013-04-01 00:00:00.000</t>
  </si>
  <si>
    <t>2013-05-01 00:00:00.000</t>
  </si>
  <si>
    <t>2013-06-01 00:00:00.000</t>
  </si>
  <si>
    <t>2013-07-01 00:00:00.000</t>
  </si>
  <si>
    <t>2013-08-01 00:00:00.000</t>
  </si>
  <si>
    <t>2013-09-01 00:00:00.000</t>
  </si>
  <si>
    <t>2013-10-01 00:00:00.000</t>
  </si>
  <si>
    <t>2013-11-01 00:00:00.000</t>
  </si>
  <si>
    <t>2013-12-01 00:00:00.000</t>
  </si>
  <si>
    <t>2014-01-01 00:00:00.000</t>
  </si>
  <si>
    <t>2014-02-01 00:00:00.000</t>
  </si>
  <si>
    <t>2014-03-01 00:00:00.000</t>
  </si>
  <si>
    <t>2014-04-01 00:00:00.000</t>
  </si>
  <si>
    <t>2014-05-01 00:00:00.000</t>
  </si>
  <si>
    <t>2014-06-01 00:00:00.000</t>
  </si>
  <si>
    <t>2014-07-01 00:00:00.000</t>
  </si>
  <si>
    <t>2014-08-01 00:00:00.000</t>
  </si>
  <si>
    <t>2014-09-01 00:00:00.000</t>
  </si>
  <si>
    <t>2014-10-01 00:00:00.000</t>
  </si>
  <si>
    <t>2014-11-01 00:00:00.000</t>
  </si>
  <si>
    <t>2014-12-01 00:00:00.000</t>
  </si>
  <si>
    <t>2015-01-01 00:00:00.000</t>
  </si>
  <si>
    <t>2015-02-01 00:00:00.000</t>
  </si>
  <si>
    <t>2015-03-01 00:00:00.000</t>
  </si>
  <si>
    <t>2015-04-01 00:00:00.000</t>
  </si>
  <si>
    <t>2015-05-01 00:00:00.000</t>
  </si>
  <si>
    <t>2015-06-01 00:00:00.000</t>
  </si>
  <si>
    <t>2015-07-01 00:00:00.000</t>
  </si>
  <si>
    <t>2015-08-01 00:00:00.000</t>
  </si>
  <si>
    <t>2015-09-01 00:00:00.000</t>
  </si>
  <si>
    <t>2015-10-01 00:00:00.000</t>
  </si>
  <si>
    <t>2015-11-01 00:00:00.000</t>
  </si>
  <si>
    <t>2015-12-01 00:00:00.000</t>
  </si>
  <si>
    <t>2016-01-01 00:00:00.000</t>
  </si>
  <si>
    <t>2016-02-01 00:00:00.000</t>
  </si>
  <si>
    <t>2016-03-01 00:00:00.000</t>
  </si>
  <si>
    <t>2016-04-01 00:00:00.000</t>
  </si>
  <si>
    <t>2016-05-01 00:00:00.000</t>
  </si>
  <si>
    <t>2016-06-01 00:00:00.000</t>
  </si>
  <si>
    <t>2016-07-01 00:00:00.000</t>
  </si>
  <si>
    <t>2016-08-01 00:00:00.000</t>
  </si>
  <si>
    <t>2016-09-01 00:00:00.000</t>
  </si>
  <si>
    <t>2016-10-01 00:00:00.000</t>
  </si>
  <si>
    <t>2016-11-01 00:00:00.000</t>
  </si>
  <si>
    <t>2016-12-01 00:00:00.000</t>
  </si>
  <si>
    <t>2017-01-01 00:00:00.000</t>
  </si>
  <si>
    <t>2017-02-01 00:00:00.000</t>
  </si>
  <si>
    <t>2017-03-01 00:00:00.000</t>
  </si>
  <si>
    <t>2017-04-01 00:00:00.000</t>
  </si>
  <si>
    <t>2017-05-01 00:00:00.000</t>
  </si>
  <si>
    <t>2017-06-01 00:00:00.000</t>
  </si>
  <si>
    <t>2017-07-01 00:00:00.000</t>
  </si>
  <si>
    <t>2017-08-01 00:00:00.000</t>
  </si>
  <si>
    <t>2017-09-01 00:00:00.000</t>
  </si>
  <si>
    <t>2017-10-01 00:00:00.000</t>
  </si>
  <si>
    <t>2017-11-01 00:00:00.000</t>
  </si>
  <si>
    <t>2017-12-01 00:00:00.000</t>
  </si>
  <si>
    <t>2018-01-01 00:00:00.000</t>
  </si>
  <si>
    <t>2018-02-01 00:00:00.000</t>
  </si>
  <si>
    <t>2018-03-01 00:00:00.000</t>
  </si>
  <si>
    <t>2018-04-01 00:00:00.000</t>
  </si>
  <si>
    <t>2018-05-01 00:00:00.000</t>
  </si>
  <si>
    <t>2018-06-01 00:00:00.000</t>
  </si>
  <si>
    <t>2018-07-01 00:00:00.000</t>
  </si>
  <si>
    <t>2018-08-01 00:00:00.000</t>
  </si>
  <si>
    <t>2018-09-01 00:00:00.000</t>
  </si>
  <si>
    <t>2018-10-01 00:00:00.000</t>
  </si>
  <si>
    <t>2018-11-01 00:00:00.000</t>
  </si>
  <si>
    <t>2018-12-01 00:00:00.000</t>
  </si>
  <si>
    <t>Úti</t>
  </si>
  <si>
    <t>2011</t>
  </si>
  <si>
    <t>2012</t>
  </si>
  <si>
    <t>2013</t>
  </si>
  <si>
    <t>2014</t>
  </si>
  <si>
    <t>2015</t>
  </si>
  <si>
    <t>2016</t>
  </si>
  <si>
    <t>2017</t>
  </si>
  <si>
    <t>2018</t>
  </si>
  <si>
    <t>Norðurþing 640+641</t>
  </si>
  <si>
    <t>Alls</t>
  </si>
  <si>
    <t>Staðir</t>
  </si>
  <si>
    <t>Fjöldi gistinátta</t>
  </si>
  <si>
    <t>Gisting miðað við sveitarfélagsnúmer 6612</t>
  </si>
  <si>
    <t>Gisting miðað við sveitarfélagsnúmer 6607</t>
  </si>
  <si>
    <t>Innigisting miðað við sveitafélagsnúmer 6100 og póstnúmer 640</t>
  </si>
  <si>
    <t>Innigisting miðað við sveitafélagsnúmer 6100 og póstnúmer 641</t>
  </si>
  <si>
    <t>Útigisting miðað við sveitafélagsnúmer 6100 og póstnúmer 640-641</t>
  </si>
  <si>
    <t>Inni</t>
  </si>
  <si>
    <t>Dagar</t>
  </si>
  <si>
    <t>2019-01-01 00:00:00.000</t>
  </si>
  <si>
    <t>2019-02-01 00:00:00.000</t>
  </si>
  <si>
    <t>2019-03-01 00:00:00.000</t>
  </si>
  <si>
    <t>2019-04-01 00:00:00.000</t>
  </si>
  <si>
    <t>2019-05-01 00:00:00.000</t>
  </si>
  <si>
    <t>2019-06-01 00:00:00.000</t>
  </si>
  <si>
    <t>2019-07-01 00:00:00.000</t>
  </si>
  <si>
    <t>2019-08-01 00:00:00.000</t>
  </si>
  <si>
    <t>2019-09-01 00:00:00.000</t>
  </si>
  <si>
    <t>2019-10-01 00:00:00.000</t>
  </si>
  <si>
    <t>2019-11-01 00:00:00.000</t>
  </si>
  <si>
    <t>2019-12-01 00:00:00.000</t>
  </si>
  <si>
    <t>2019</t>
  </si>
  <si>
    <t>Rúmnýting</t>
  </si>
  <si>
    <t>2020-01-01 00:00:00.000</t>
  </si>
  <si>
    <t>2020-02-01 00:00:00.000</t>
  </si>
  <si>
    <t>2020-03-01 00:00:00.000</t>
  </si>
  <si>
    <t>2020-04-01 00:00:00.000</t>
  </si>
  <si>
    <t>2020-05-01 00:00:00.000</t>
  </si>
  <si>
    <t>2020-06-01 00:00:00.000</t>
  </si>
  <si>
    <t>2020-07-01 00:00:00.000</t>
  </si>
  <si>
    <t>2020-08-01 00:00:00.000</t>
  </si>
  <si>
    <t>2020-09-01 00:00:00.000</t>
  </si>
  <si>
    <t>2020-10-01 00:00:00.000</t>
  </si>
  <si>
    <t>2020-11-01 00:00:00.000</t>
  </si>
  <si>
    <t>2020-12-01 00:00:00.000</t>
  </si>
  <si>
    <t>Allir staðir</t>
  </si>
  <si>
    <t>2020</t>
  </si>
  <si>
    <t>2021-01-01 00:00:00.000</t>
  </si>
  <si>
    <t>2021-02-01 00:00:00.000</t>
  </si>
  <si>
    <t>2021-03-01 00:00:00.000</t>
  </si>
  <si>
    <t>2021-04-01 00:00:00.000</t>
  </si>
  <si>
    <t>2021-05-01 00:00:00.000</t>
  </si>
  <si>
    <t>2021-06-01 00:00:00.000</t>
  </si>
  <si>
    <t>2021-07-01 00:00:00.000</t>
  </si>
  <si>
    <t>2021-08-01 00:00:00.000</t>
  </si>
  <si>
    <t>2021-09-01 00:00:00.000</t>
  </si>
  <si>
    <t>2021-10-01 00:00:00.000</t>
  </si>
  <si>
    <t>2021-11-01 00:00:00.000</t>
  </si>
  <si>
    <t>2021-12-01 00:00:00.000</t>
  </si>
  <si>
    <t>2021</t>
  </si>
  <si>
    <t>2022-01-01 00:00:00.000</t>
  </si>
  <si>
    <t>2022-02-01 00:00:00.000</t>
  </si>
  <si>
    <t>2022-03-01 00:00:00.000</t>
  </si>
  <si>
    <t>2022-04-01 00:00:00.000</t>
  </si>
  <si>
    <t>2022-05-01 00:00:00.000</t>
  </si>
  <si>
    <t>2022-06-01 00:00:00.000</t>
  </si>
  <si>
    <t>2022-07-01 00:00:00.000</t>
  </si>
  <si>
    <t>2022-08-01 00:00:00.000</t>
  </si>
  <si>
    <t>2022-09-01 00:00:00.000</t>
  </si>
  <si>
    <t>2022-10-01 00:00:00.000</t>
  </si>
  <si>
    <t>2022-11-01 00:00:00.000</t>
  </si>
  <si>
    <t>2022-12-01 00:00:00.000</t>
  </si>
  <si>
    <t>Þingeyjarsveit (svfnr.6613) og Norðurþing (svfnr.6100) póstnúmer 640-641</t>
  </si>
  <si>
    <t>2022</t>
  </si>
  <si>
    <t>Jan-apríl</t>
  </si>
  <si>
    <t>Fjöldi gistinátta á tjaldsvæðum</t>
  </si>
  <si>
    <t>Column1</t>
  </si>
  <si>
    <t>Þingeyjarsveit (svfnr.6612), Skútustaðahreppur (svfnr.6607) og Norðurþing (svfnr.6100) póstnúmer 640-641</t>
  </si>
  <si>
    <t>Mánuður</t>
  </si>
  <si>
    <t>2023</t>
  </si>
  <si>
    <t>Tjaldsvæði</t>
  </si>
  <si>
    <t>Hagstofa Íslands - tengiliður Stefán Andri Stefánsson</t>
  </si>
  <si>
    <t>Tölvupóstur 19.02.2025</t>
  </si>
  <si>
    <t>Fjöldi tjaldsvæða</t>
  </si>
  <si>
    <t>Samanburður - nýting gistirúma</t>
  </si>
  <si>
    <t>https://px.hagstofa.is/pxis/pxweb/is/Atvinnuvegir/Atvinnuvegir__ferdathjonusta__Gisting__1_hotelgistiheimili/SAM01104.px</t>
  </si>
  <si>
    <t>og vefslóðir</t>
  </si>
  <si>
    <t>Norðurþing - pnr. 640</t>
  </si>
  <si>
    <t>Norðurþing - pnr. 641</t>
  </si>
  <si>
    <t>Norðurþing - 640-641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</si>
</sst>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0.0%"/>
  </numFmts>
  <fonts count="12" x14ac:knownFonts="1">
    <font>
      <sz val="11"/>
      <color theme="1"/>
      <name val="Tw Cen MT"/>
      <family val="2"/>
      <scheme val="minor"/>
    </font>
    <font>
      <sz val="12"/>
      <color theme="1"/>
      <name val="Tw Cen MT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b/>
      <sz val="11"/>
      <color theme="1"/>
      <name val="Tw Cen MT"/>
      <family val="2"/>
      <scheme val="minor"/>
    </font>
    <font>
      <u/>
      <sz val="11"/>
      <color theme="10"/>
      <name val="Tw Cen MT"/>
      <family val="2"/>
      <scheme val="minor"/>
    </font>
    <font>
      <sz val="8"/>
      <name val="Tw Cen MT"/>
      <family val="2"/>
      <scheme val="minor"/>
    </font>
    <font>
      <sz val="11"/>
      <color rgb="FF000000"/>
      <name val="Tw Cen MT"/>
      <family val="2"/>
      <scheme val="minor"/>
    </font>
    <font>
      <b/>
      <sz val="11"/>
      <color rgb="FFFFFFFF"/>
      <name val="Tw Cen MT"/>
      <family val="2"/>
      <scheme val="minor"/>
    </font>
    <font>
      <b/>
      <sz val="11"/>
      <color theme="0"/>
      <name val="Tw Cen MT"/>
      <family val="2"/>
      <scheme val="minor"/>
    </font>
    <font>
      <sz val="11"/>
      <color theme="0"/>
      <name val="Tw Cen MT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2683C6"/>
        <bgColor rgb="FF2683C6"/>
      </patternFill>
    </fill>
    <fill>
      <patternFill patternType="solid">
        <fgColor rgb="FFD0E7F7"/>
        <bgColor rgb="FFD0E7F7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74B5E4"/>
      </top>
      <bottom style="thin">
        <color rgb="FF74B5E4"/>
      </bottom>
      <diagonal/>
    </border>
    <border>
      <left/>
      <right style="thin">
        <color rgb="FF74B5E4"/>
      </right>
      <top style="thin">
        <color rgb="FF74B5E4"/>
      </top>
      <bottom style="thin">
        <color rgb="FF74B5E4"/>
      </bottom>
      <diagonal/>
    </border>
    <border>
      <left/>
      <right/>
      <top/>
      <bottom style="thin">
        <color rgb="FF74B5E4"/>
      </bottom>
      <diagonal/>
    </border>
    <border>
      <left/>
      <right/>
      <top style="thin">
        <color rgb="FF74B5E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41" fontId="4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0" xfId="0" applyFont="1" applyFill="1"/>
    <xf numFmtId="0" fontId="0" fillId="2" borderId="0" xfId="0" applyFill="1"/>
    <xf numFmtId="0" fontId="5" fillId="0" borderId="0" xfId="0" applyFont="1"/>
    <xf numFmtId="10" fontId="0" fillId="0" borderId="0" xfId="1" applyNumberFormat="1" applyFont="1"/>
    <xf numFmtId="14" fontId="0" fillId="0" borderId="0" xfId="0" applyNumberFormat="1"/>
    <xf numFmtId="0" fontId="0" fillId="0" borderId="0" xfId="1" applyNumberFormat="1" applyFont="1"/>
    <xf numFmtId="10" fontId="0" fillId="0" borderId="0" xfId="0" applyNumberFormat="1"/>
    <xf numFmtId="9" fontId="0" fillId="0" borderId="0" xfId="1" applyFont="1"/>
    <xf numFmtId="9" fontId="0" fillId="0" borderId="0" xfId="0" applyNumberFormat="1"/>
    <xf numFmtId="164" fontId="0" fillId="0" borderId="0" xfId="1" applyNumberFormat="1" applyFont="1"/>
    <xf numFmtId="0" fontId="0" fillId="3" borderId="0" xfId="1" applyNumberFormat="1" applyFont="1" applyFill="1"/>
    <xf numFmtId="10" fontId="0" fillId="3" borderId="0" xfId="1" applyNumberFormat="1" applyFont="1" applyFill="1"/>
    <xf numFmtId="0" fontId="0" fillId="3" borderId="0" xfId="0" applyFill="1"/>
    <xf numFmtId="0" fontId="6" fillId="0" borderId="0" xfId="2"/>
    <xf numFmtId="41" fontId="0" fillId="0" borderId="0" xfId="3" applyFont="1"/>
    <xf numFmtId="1" fontId="0" fillId="0" borderId="0" xfId="0" applyNumberFormat="1"/>
    <xf numFmtId="0" fontId="0" fillId="0" borderId="0" xfId="1" applyNumberFormat="1" applyFont="1" applyBorder="1"/>
    <xf numFmtId="10" fontId="0" fillId="0" borderId="0" xfId="1" applyNumberFormat="1" applyFont="1" applyBorder="1"/>
    <xf numFmtId="0" fontId="0" fillId="0" borderId="1" xfId="0" applyBorder="1"/>
    <xf numFmtId="0" fontId="0" fillId="0" borderId="1" xfId="1" applyNumberFormat="1" applyFont="1" applyBorder="1"/>
    <xf numFmtId="10" fontId="0" fillId="0" borderId="1" xfId="1" applyNumberFormat="1" applyFont="1" applyBorder="1"/>
    <xf numFmtId="9" fontId="0" fillId="0" borderId="0" xfId="1" applyFont="1" applyBorder="1"/>
    <xf numFmtId="0" fontId="8" fillId="0" borderId="0" xfId="0" applyFont="1"/>
    <xf numFmtId="0" fontId="8" fillId="0" borderId="1" xfId="0" applyFont="1" applyBorder="1"/>
    <xf numFmtId="0" fontId="8" fillId="0" borderId="5" xfId="0" applyFont="1" applyBorder="1"/>
    <xf numFmtId="0" fontId="8" fillId="5" borderId="7" xfId="0" applyFont="1" applyFill="1" applyBorder="1"/>
    <xf numFmtId="0" fontId="8" fillId="0" borderId="7" xfId="0" applyFont="1" applyBorder="1"/>
    <xf numFmtId="0" fontId="8" fillId="0" borderId="8" xfId="0" applyFont="1" applyBorder="1"/>
    <xf numFmtId="0" fontId="9" fillId="4" borderId="9" xfId="0" applyFont="1" applyFill="1" applyBorder="1"/>
    <xf numFmtId="0" fontId="8" fillId="0" borderId="10" xfId="0" applyFont="1" applyBorder="1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1" applyNumberFormat="1" applyFont="1" applyBorder="1" applyAlignment="1">
      <alignment horizontal="right" vertical="center"/>
    </xf>
    <xf numFmtId="0" fontId="0" fillId="0" borderId="3" xfId="1" applyNumberFormat="1" applyFont="1" applyBorder="1" applyAlignment="1">
      <alignment horizontal="right" vertical="center"/>
    </xf>
    <xf numFmtId="0" fontId="0" fillId="0" borderId="4" xfId="1" applyNumberFormat="1" applyFont="1" applyBorder="1" applyAlignment="1">
      <alignment horizontal="right" vertical="center"/>
    </xf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0" fillId="0" borderId="14" xfId="0" applyBorder="1"/>
    <xf numFmtId="41" fontId="0" fillId="0" borderId="0" xfId="3" applyFont="1" applyBorder="1"/>
    <xf numFmtId="164" fontId="0" fillId="0" borderId="15" xfId="1" applyNumberFormat="1" applyFont="1" applyBorder="1"/>
    <xf numFmtId="0" fontId="0" fillId="0" borderId="16" xfId="0" applyBorder="1"/>
    <xf numFmtId="41" fontId="0" fillId="0" borderId="17" xfId="3" applyFont="1" applyBorder="1"/>
    <xf numFmtId="0" fontId="0" fillId="0" borderId="17" xfId="0" applyBorder="1"/>
    <xf numFmtId="164" fontId="0" fillId="0" borderId="6" xfId="1" applyNumberFormat="1" applyFont="1" applyBorder="1"/>
    <xf numFmtId="0" fontId="0" fillId="0" borderId="17" xfId="1" applyNumberFormat="1" applyFont="1" applyBorder="1"/>
    <xf numFmtId="164" fontId="0" fillId="0" borderId="0" xfId="1" applyNumberFormat="1" applyFont="1" applyBorder="1"/>
    <xf numFmtId="0" fontId="0" fillId="0" borderId="0" xfId="0" applyFill="1"/>
    <xf numFmtId="0" fontId="10" fillId="6" borderId="11" xfId="0" applyFont="1" applyFill="1" applyBorder="1"/>
    <xf numFmtId="0" fontId="11" fillId="6" borderId="12" xfId="0" applyFont="1" applyFill="1" applyBorder="1"/>
    <xf numFmtId="0" fontId="11" fillId="6" borderId="13" xfId="0" applyFont="1" applyFill="1" applyBorder="1"/>
    <xf numFmtId="0" fontId="0" fillId="0" borderId="15" xfId="0" applyBorder="1"/>
    <xf numFmtId="0" fontId="0" fillId="0" borderId="6" xfId="0" applyBorder="1"/>
    <xf numFmtId="0" fontId="0" fillId="7" borderId="0" xfId="0" applyFill="1"/>
    <xf numFmtId="0" fontId="8" fillId="0" borderId="1" xfId="0" applyFont="1" applyBorder="1" applyAlignment="1">
      <alignment horizontal="right" vertical="center"/>
    </xf>
    <xf numFmtId="10" fontId="0" fillId="0" borderId="0" xfId="1" applyNumberFormat="1" applyFont="1" applyFill="1"/>
    <xf numFmtId="0" fontId="0" fillId="0" borderId="0" xfId="0" applyFill="1" applyBorder="1"/>
    <xf numFmtId="9" fontId="0" fillId="0" borderId="1" xfId="0" applyNumberFormat="1" applyBorder="1"/>
    <xf numFmtId="9" fontId="0" fillId="0" borderId="1" xfId="1" applyFont="1" applyBorder="1"/>
    <xf numFmtId="41" fontId="0" fillId="0" borderId="1" xfId="3" applyFont="1" applyBorder="1"/>
    <xf numFmtId="164" fontId="0" fillId="0" borderId="1" xfId="1" applyNumberFormat="1" applyFont="1" applyBorder="1"/>
    <xf numFmtId="41" fontId="0" fillId="0" borderId="1" xfId="0" applyNumberFormat="1" applyBorder="1"/>
    <xf numFmtId="0" fontId="0" fillId="8" borderId="1" xfId="0" applyFill="1" applyBorder="1"/>
    <xf numFmtId="0" fontId="0" fillId="8" borderId="18" xfId="0" applyFill="1" applyBorder="1" applyAlignment="1">
      <alignment horizontal="center"/>
    </xf>
    <xf numFmtId="0" fontId="0" fillId="8" borderId="19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7" borderId="1" xfId="0" applyFill="1" applyBorder="1"/>
    <xf numFmtId="0" fontId="0" fillId="8" borderId="0" xfId="0" applyFill="1"/>
    <xf numFmtId="0" fontId="0" fillId="0" borderId="0" xfId="1" applyNumberFormat="1" applyFont="1" applyFill="1"/>
    <xf numFmtId="0" fontId="5" fillId="0" borderId="0" xfId="0" applyFont="1" applyFill="1"/>
    <xf numFmtId="9" fontId="0" fillId="0" borderId="0" xfId="1" applyFont="1" applyFill="1"/>
    <xf numFmtId="0" fontId="2" fillId="7" borderId="0" xfId="0" applyFont="1" applyFill="1"/>
    <xf numFmtId="14" fontId="0" fillId="7" borderId="0" xfId="0" applyNumberFormat="1" applyFill="1"/>
    <xf numFmtId="10" fontId="0" fillId="7" borderId="0" xfId="1" applyNumberFormat="1" applyFont="1" applyFill="1"/>
    <xf numFmtId="0" fontId="0" fillId="7" borderId="0" xfId="1" applyNumberFormat="1" applyFont="1" applyFill="1" applyBorder="1"/>
    <xf numFmtId="10" fontId="0" fillId="7" borderId="0" xfId="1" applyNumberFormat="1" applyFont="1" applyFill="1" applyBorder="1"/>
    <xf numFmtId="0" fontId="0" fillId="0" borderId="0" xfId="0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1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5" fillId="7" borderId="0" xfId="0" applyFont="1" applyFill="1" applyAlignment="1">
      <alignment horizontal="center"/>
    </xf>
    <xf numFmtId="0" fontId="5" fillId="7" borderId="0" xfId="0" applyFont="1" applyFill="1" applyAlignment="1">
      <alignment horizontal="center" wrapText="1"/>
    </xf>
    <xf numFmtId="0" fontId="0" fillId="0" borderId="0" xfId="0" applyAlignment="1"/>
    <xf numFmtId="0" fontId="0" fillId="7" borderId="0" xfId="0" applyFill="1" applyAlignment="1">
      <alignment horizontal="center"/>
    </xf>
    <xf numFmtId="0" fontId="5" fillId="0" borderId="1" xfId="0" applyFont="1" applyBorder="1"/>
    <xf numFmtId="1" fontId="0" fillId="0" borderId="1" xfId="0" applyNumberFormat="1" applyBorder="1"/>
  </cellXfs>
  <cellStyles count="4">
    <cellStyle name="Comma [0]" xfId="3" builtinId="6"/>
    <cellStyle name="Hyperlink" xfId="2" builtinId="8"/>
    <cellStyle name="Normal" xfId="0" builtinId="0"/>
    <cellStyle name="Per cent" xfId="1" builtinId="5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w Cen MT"/>
        <family val="2"/>
        <scheme val="minor"/>
      </font>
      <border diagonalUp="0" diagonalDown="0">
        <left/>
        <right/>
        <top style="thin">
          <color rgb="FF74B5E4"/>
        </top>
        <bottom style="thin">
          <color rgb="FF74B5E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w Cen MT"/>
        <family val="2"/>
        <scheme val="minor"/>
      </font>
      <border diagonalUp="0" diagonalDown="0">
        <left/>
        <right/>
        <top style="thin">
          <color rgb="FF74B5E4"/>
        </top>
        <bottom style="thin">
          <color rgb="FF74B5E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w Cen MT"/>
        <family val="2"/>
        <scheme val="minor"/>
      </font>
      <border diagonalUp="0" diagonalDown="0">
        <left/>
        <right/>
        <top style="thin">
          <color rgb="FF74B5E4"/>
        </top>
        <bottom style="thin">
          <color rgb="FF74B5E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w Cen MT"/>
        <family val="2"/>
        <scheme val="minor"/>
      </font>
      <border diagonalUp="0" diagonalDown="0">
        <left/>
        <right/>
        <top style="thin">
          <color rgb="FF74B5E4"/>
        </top>
        <bottom style="thin">
          <color rgb="FF74B5E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w Cen MT"/>
        <family val="2"/>
        <scheme val="minor"/>
      </font>
      <border diagonalUp="0" diagonalDown="0">
        <left/>
        <right/>
        <top style="thin">
          <color rgb="FF74B5E4"/>
        </top>
        <bottom style="thin">
          <color rgb="FF74B5E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w Cen MT"/>
        <family val="2"/>
        <scheme val="minor"/>
      </font>
      <border diagonalUp="0" diagonalDown="0">
        <left/>
        <right/>
        <top style="thin">
          <color rgb="FF74B5E4"/>
        </top>
        <bottom style="thin">
          <color rgb="FF74B5E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w Cen MT"/>
        <family val="2"/>
        <scheme val="minor"/>
      </font>
      <border diagonalUp="0" diagonalDown="0">
        <left/>
        <right/>
        <top style="thin">
          <color rgb="FF74B5E4"/>
        </top>
        <bottom style="thin">
          <color rgb="FF74B5E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w Cen MT"/>
        <family val="2"/>
        <scheme val="minor"/>
      </font>
      <border diagonalUp="0" diagonalDown="0">
        <left/>
        <right/>
        <top style="thin">
          <color rgb="FF74B5E4"/>
        </top>
        <bottom style="thin">
          <color rgb="FF74B5E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w Cen MT"/>
        <family val="2"/>
        <scheme val="minor"/>
      </font>
      <border diagonalUp="0" diagonalDown="0">
        <left/>
        <right/>
        <top style="thin">
          <color rgb="FF74B5E4"/>
        </top>
        <bottom style="thin">
          <color rgb="FF74B5E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w Cen MT"/>
        <family val="2"/>
        <scheme val="minor"/>
      </font>
      <border diagonalUp="0" diagonalDown="0">
        <left/>
        <right/>
        <top style="thin">
          <color rgb="FF74B5E4"/>
        </top>
        <bottom style="thin">
          <color rgb="FF74B5E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w Cen MT"/>
        <family val="2"/>
        <scheme val="minor"/>
      </font>
      <border diagonalUp="0" diagonalDown="0">
        <left/>
        <right/>
        <top style="thin">
          <color rgb="FF74B5E4"/>
        </top>
        <bottom style="thin">
          <color rgb="FF74B5E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w Cen MT"/>
        <family val="2"/>
        <scheme val="minor"/>
      </font>
      <border diagonalUp="0" diagonalDown="0">
        <left/>
        <right/>
        <top style="thin">
          <color rgb="FF74B5E4"/>
        </top>
        <bottom style="thin">
          <color rgb="FF74B5E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w Cen MT"/>
        <family val="2"/>
        <scheme val="minor"/>
      </font>
      <border diagonalUp="0" diagonalDown="0">
        <left/>
        <right/>
        <top style="thin">
          <color rgb="FF74B5E4"/>
        </top>
        <bottom style="thin">
          <color rgb="FF74B5E4"/>
        </bottom>
        <vertical/>
        <horizontal/>
      </border>
    </dxf>
    <dxf>
      <border outline="0">
        <top style="thin">
          <color rgb="FF74B5E4"/>
        </top>
      </border>
    </dxf>
    <dxf>
      <border outline="0">
        <left style="thin">
          <color rgb="FF74B5E4"/>
        </left>
        <right style="thin">
          <color rgb="FF74B5E4"/>
        </right>
        <top style="thin">
          <color rgb="FF74B5E4"/>
        </top>
        <bottom style="thin">
          <color rgb="FF74B5E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w Cen MT"/>
        <family val="2"/>
        <scheme val="minor"/>
      </font>
    </dxf>
    <dxf>
      <border outline="0">
        <bottom style="thin">
          <color rgb="FF74B5E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Tw Cen MT"/>
        <family val="2"/>
        <scheme val="minor"/>
      </font>
      <fill>
        <patternFill patternType="solid">
          <fgColor rgb="FF2683C6"/>
          <bgColor rgb="FF2683C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w Cen MT"/>
        <family val="2"/>
        <scheme val="minor"/>
      </font>
      <border diagonalUp="0" diagonalDown="0">
        <left/>
        <right style="thin">
          <color rgb="FF74B5E4"/>
        </right>
        <top style="thin">
          <color rgb="FF74B5E4"/>
        </top>
        <bottom style="thin">
          <color rgb="FF74B5E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w Cen MT"/>
        <family val="2"/>
        <scheme val="minor"/>
      </font>
      <border diagonalUp="0" diagonalDown="0">
        <left/>
        <right/>
        <top style="thin">
          <color rgb="FF74B5E4"/>
        </top>
        <bottom style="thin">
          <color rgb="FF74B5E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w Cen MT"/>
        <family val="2"/>
        <scheme val="minor"/>
      </font>
      <border diagonalUp="0" diagonalDown="0">
        <left/>
        <right/>
        <top style="thin">
          <color rgb="FF74B5E4"/>
        </top>
        <bottom style="thin">
          <color rgb="FF74B5E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w Cen MT"/>
        <family val="2"/>
        <scheme val="minor"/>
      </font>
      <border diagonalUp="0" diagonalDown="0">
        <left/>
        <right/>
        <top style="thin">
          <color rgb="FF74B5E4"/>
        </top>
        <bottom style="thin">
          <color rgb="FF74B5E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w Cen MT"/>
        <family val="2"/>
        <scheme val="minor"/>
      </font>
      <border diagonalUp="0" diagonalDown="0">
        <left/>
        <right/>
        <top style="thin">
          <color rgb="FF74B5E4"/>
        </top>
        <bottom style="thin">
          <color rgb="FF74B5E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w Cen MT"/>
        <family val="2"/>
        <scheme val="minor"/>
      </font>
      <border diagonalUp="0" diagonalDown="0">
        <left/>
        <right/>
        <top style="thin">
          <color rgb="FF74B5E4"/>
        </top>
        <bottom style="thin">
          <color rgb="FF74B5E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w Cen MT"/>
        <family val="2"/>
        <scheme val="minor"/>
      </font>
    </dxf>
    <dxf>
      <numFmt numFmtId="14" formatCode="0.00%"/>
    </dxf>
    <dxf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9BC2E6"/>
      <color rgb="FFA9D08E"/>
      <color rgb="FFF4B084"/>
      <color rgb="FFFF6A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Nýting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'Úrvinnsla - inni gisting'!$J$58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'Úrvinnsla - inni gisting'!$I$59:$I$70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gisting'!$J$59:$J$70</c:f>
              <c:numCache>
                <c:formatCode>0%</c:formatCode>
                <c:ptCount val="12"/>
                <c:pt idx="0" formatCode="0.00%">
                  <c:v>8.6999999999999994E-3</c:v>
                </c:pt>
                <c:pt idx="1">
                  <c:v>0.05</c:v>
                </c:pt>
                <c:pt idx="2" formatCode="0.00%">
                  <c:v>7.7899999999999997E-2</c:v>
                </c:pt>
                <c:pt idx="3" formatCode="0.00%">
                  <c:v>7.0900000000000005E-2</c:v>
                </c:pt>
                <c:pt idx="4" formatCode="0.00%">
                  <c:v>0.13519999999999999</c:v>
                </c:pt>
                <c:pt idx="5" formatCode="0.00%">
                  <c:v>0.34389999999999998</c:v>
                </c:pt>
                <c:pt idx="6" formatCode="0.00%">
                  <c:v>0.61509999999999998</c:v>
                </c:pt>
                <c:pt idx="7" formatCode="0.00%">
                  <c:v>0.54069999999999996</c:v>
                </c:pt>
                <c:pt idx="8" formatCode="0.00%">
                  <c:v>0.1888</c:v>
                </c:pt>
                <c:pt idx="9" formatCode="0.00%">
                  <c:v>9.06E-2</c:v>
                </c:pt>
                <c:pt idx="10" formatCode="0.00%">
                  <c:v>3.5999999999999997E-2</c:v>
                </c:pt>
                <c:pt idx="11" formatCode="0.00%">
                  <c:v>2.2499999999999999E-2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C2-417D-90EB-6EFC18CC537A}"/>
            </c:ext>
          </c:extLst>
        </c:ser>
        <c:ser>
          <c:idx val="1"/>
          <c:order val="1"/>
          <c:tx>
            <c:strRef>
              <c:f>'Úrvinnsla - inni gisting'!$K$58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'Úrvinnsla - inni gisting'!$I$59:$I$70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gisting'!$K$59:$K$70</c:f>
              <c:numCache>
                <c:formatCode>0.00%</c:formatCode>
                <c:ptCount val="12"/>
                <c:pt idx="0">
                  <c:v>2.92E-2</c:v>
                </c:pt>
                <c:pt idx="1">
                  <c:v>8.3199999999999996E-2</c:v>
                </c:pt>
                <c:pt idx="2">
                  <c:v>9.0499999999999997E-2</c:v>
                </c:pt>
                <c:pt idx="3">
                  <c:v>7.6300000000000007E-2</c:v>
                </c:pt>
                <c:pt idx="4">
                  <c:v>0.14760000000000001</c:v>
                </c:pt>
                <c:pt idx="5">
                  <c:v>0.33389999999999997</c:v>
                </c:pt>
                <c:pt idx="6">
                  <c:v>0.63060000000000005</c:v>
                </c:pt>
                <c:pt idx="7">
                  <c:v>0.54930000000000001</c:v>
                </c:pt>
                <c:pt idx="8">
                  <c:v>0.248</c:v>
                </c:pt>
                <c:pt idx="9">
                  <c:v>0.20380000000000001</c:v>
                </c:pt>
                <c:pt idx="10">
                  <c:v>0.1452</c:v>
                </c:pt>
                <c:pt idx="11">
                  <c:v>4.1700000000000001E-2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C2-417D-90EB-6EFC18CC537A}"/>
            </c:ext>
          </c:extLst>
        </c:ser>
        <c:ser>
          <c:idx val="2"/>
          <c:order val="2"/>
          <c:tx>
            <c:strRef>
              <c:f>'Úrvinnsla - inni gisting'!$L$58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'Úrvinnsla - inni gisting'!$I$59:$I$70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gisting'!$L$59:$L$70</c:f>
              <c:numCache>
                <c:formatCode>0.00%</c:formatCode>
                <c:ptCount val="12"/>
                <c:pt idx="0">
                  <c:v>6.2E-2</c:v>
                </c:pt>
                <c:pt idx="1">
                  <c:v>9.69E-2</c:v>
                </c:pt>
                <c:pt idx="2">
                  <c:v>0.17580000000000001</c:v>
                </c:pt>
                <c:pt idx="3">
                  <c:v>0.1087</c:v>
                </c:pt>
                <c:pt idx="4">
                  <c:v>0.26469999999999999</c:v>
                </c:pt>
                <c:pt idx="5">
                  <c:v>0.40789999999999998</c:v>
                </c:pt>
                <c:pt idx="6">
                  <c:v>0.67369999999999997</c:v>
                </c:pt>
                <c:pt idx="7">
                  <c:v>0.5706</c:v>
                </c:pt>
                <c:pt idx="8">
                  <c:v>0.33210000000000001</c:v>
                </c:pt>
                <c:pt idx="9">
                  <c:v>0.2959</c:v>
                </c:pt>
                <c:pt idx="10">
                  <c:v>7.7899999999999997E-2</c:v>
                </c:pt>
                <c:pt idx="11">
                  <c:v>6.7100000000000007E-2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C2-417D-90EB-6EFC18CC537A}"/>
            </c:ext>
          </c:extLst>
        </c:ser>
        <c:ser>
          <c:idx val="3"/>
          <c:order val="3"/>
          <c:tx>
            <c:strRef>
              <c:f>'Úrvinnsla - inni gisting'!$M$58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'Úrvinnsla - inni gisting'!$I$59:$I$70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gisting'!$M$59:$M$70</c:f>
              <c:numCache>
                <c:formatCode>0.00%</c:formatCode>
                <c:ptCount val="12"/>
                <c:pt idx="0">
                  <c:v>8.8700000000000001E-2</c:v>
                </c:pt>
                <c:pt idx="1">
                  <c:v>0.1492</c:v>
                </c:pt>
                <c:pt idx="2">
                  <c:v>0.1186</c:v>
                </c:pt>
                <c:pt idx="3">
                  <c:v>0.13109999999999999</c:v>
                </c:pt>
                <c:pt idx="4">
                  <c:v>0.20130000000000001</c:v>
                </c:pt>
                <c:pt idx="5">
                  <c:v>0.38009999999999999</c:v>
                </c:pt>
                <c:pt idx="6">
                  <c:v>0.61839999999999995</c:v>
                </c:pt>
                <c:pt idx="7">
                  <c:v>0.60119999999999996</c:v>
                </c:pt>
                <c:pt idx="8">
                  <c:v>0.32650000000000001</c:v>
                </c:pt>
                <c:pt idx="9">
                  <c:v>0.19450000000000001</c:v>
                </c:pt>
                <c:pt idx="10">
                  <c:v>8.8300000000000003E-2</c:v>
                </c:pt>
                <c:pt idx="11">
                  <c:v>0.14449999999999999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C2-417D-90EB-6EFC18CC537A}"/>
            </c:ext>
          </c:extLst>
        </c:ser>
        <c:ser>
          <c:idx val="4"/>
          <c:order val="4"/>
          <c:tx>
            <c:strRef>
              <c:f>'Úrvinnsla - inni gisting'!$N$58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'Úrvinnsla - inni gisting'!$I$59:$I$70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gisting'!$N$59:$N$70</c:f>
              <c:numCache>
                <c:formatCode>0.00%</c:formatCode>
                <c:ptCount val="12"/>
                <c:pt idx="0">
                  <c:v>0.11890000000000001</c:v>
                </c:pt>
                <c:pt idx="1">
                  <c:v>0.13370000000000001</c:v>
                </c:pt>
                <c:pt idx="2">
                  <c:v>0.1764</c:v>
                </c:pt>
                <c:pt idx="3">
                  <c:v>0.18360000000000001</c:v>
                </c:pt>
                <c:pt idx="4">
                  <c:v>0.29149999999999998</c:v>
                </c:pt>
                <c:pt idx="5">
                  <c:v>0.46239999999999998</c:v>
                </c:pt>
                <c:pt idx="6">
                  <c:v>0.6643</c:v>
                </c:pt>
                <c:pt idx="7">
                  <c:v>0.63590000000000002</c:v>
                </c:pt>
                <c:pt idx="8">
                  <c:v>0.43659999999999999</c:v>
                </c:pt>
                <c:pt idx="9">
                  <c:v>0.2283</c:v>
                </c:pt>
                <c:pt idx="10">
                  <c:v>0.18579999999999999</c:v>
                </c:pt>
                <c:pt idx="11">
                  <c:v>9.3799999999999994E-2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7C2-417D-90EB-6EFC18CC537A}"/>
            </c:ext>
          </c:extLst>
        </c:ser>
        <c:ser>
          <c:idx val="5"/>
          <c:order val="5"/>
          <c:tx>
            <c:strRef>
              <c:f>'Úrvinnsla - inni gisting'!$O$58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'Úrvinnsla - inni gisting'!$I$59:$I$70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gisting'!$O$59:$O$70</c:f>
              <c:numCache>
                <c:formatCode>0.00%</c:formatCode>
                <c:ptCount val="12"/>
                <c:pt idx="0">
                  <c:v>0.1386</c:v>
                </c:pt>
                <c:pt idx="1">
                  <c:v>0.20949999999999999</c:v>
                </c:pt>
                <c:pt idx="2">
                  <c:v>0.2868</c:v>
                </c:pt>
                <c:pt idx="3">
                  <c:v>0.34989999999999999</c:v>
                </c:pt>
                <c:pt idx="4">
                  <c:v>0.3377</c:v>
                </c:pt>
                <c:pt idx="5">
                  <c:v>0.48649999999999999</c:v>
                </c:pt>
                <c:pt idx="6">
                  <c:v>0.69120000000000004</c:v>
                </c:pt>
                <c:pt idx="7">
                  <c:v>0.6895</c:v>
                </c:pt>
                <c:pt idx="8">
                  <c:v>0.55430000000000001</c:v>
                </c:pt>
                <c:pt idx="9">
                  <c:v>0.4007</c:v>
                </c:pt>
                <c:pt idx="10">
                  <c:v>0.1888</c:v>
                </c:pt>
                <c:pt idx="11">
                  <c:v>0.11169999999999999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7C2-417D-90EB-6EFC18CC537A}"/>
            </c:ext>
          </c:extLst>
        </c:ser>
        <c:ser>
          <c:idx val="6"/>
          <c:order val="6"/>
          <c:tx>
            <c:strRef>
              <c:f>'Úrvinnsla - inni gisting'!$P$58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'Úrvinnsla - inni gisting'!$I$59:$I$70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gisting'!$P$59:$P$70</c:f>
              <c:numCache>
                <c:formatCode>0.00%</c:formatCode>
                <c:ptCount val="12"/>
                <c:pt idx="0">
                  <c:v>8.4187223276407347E-2</c:v>
                </c:pt>
                <c:pt idx="1">
                  <c:v>0.13591759284358906</c:v>
                </c:pt>
                <c:pt idx="2">
                  <c:v>0.22403348928835262</c:v>
                </c:pt>
                <c:pt idx="3">
                  <c:v>0.30636333829352569</c:v>
                </c:pt>
                <c:pt idx="4">
                  <c:v>0.33818546487775974</c:v>
                </c:pt>
                <c:pt idx="5">
                  <c:v>0.46299956492013178</c:v>
                </c:pt>
                <c:pt idx="6">
                  <c:v>0.62703930292918064</c:v>
                </c:pt>
                <c:pt idx="7">
                  <c:v>0.62176520397629076</c:v>
                </c:pt>
                <c:pt idx="8">
                  <c:v>0.48909942254924715</c:v>
                </c:pt>
                <c:pt idx="9">
                  <c:v>0.31461807567660377</c:v>
                </c:pt>
                <c:pt idx="10">
                  <c:v>0.18603039189549453</c:v>
                </c:pt>
                <c:pt idx="11">
                  <c:v>0.12410507690213693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23-4C15-84B7-09F3D2AB92D7}"/>
            </c:ext>
          </c:extLst>
        </c:ser>
        <c:ser>
          <c:idx val="7"/>
          <c:order val="7"/>
          <c:tx>
            <c:strRef>
              <c:f>'Úrvinnsla - inni gisting'!$Q$58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'Úrvinnsla - inni gisting'!$I$59:$I$70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gisting'!$Q$59:$Q$70</c:f>
              <c:numCache>
                <c:formatCode>0.00%</c:formatCode>
                <c:ptCount val="12"/>
                <c:pt idx="0">
                  <c:v>9.2229332636802927E-2</c:v>
                </c:pt>
                <c:pt idx="1">
                  <c:v>0.16029241123230448</c:v>
                </c:pt>
                <c:pt idx="2">
                  <c:v>0.24918186068256193</c:v>
                </c:pt>
                <c:pt idx="3">
                  <c:v>0.22060234738318449</c:v>
                </c:pt>
                <c:pt idx="4">
                  <c:v>0.33472156816576409</c:v>
                </c:pt>
                <c:pt idx="5">
                  <c:v>0.43700910335551124</c:v>
                </c:pt>
                <c:pt idx="6">
                  <c:v>0.59907184130306201</c:v>
                </c:pt>
                <c:pt idx="7">
                  <c:v>0.60144056248353883</c:v>
                </c:pt>
                <c:pt idx="8">
                  <c:v>0.495610744791461</c:v>
                </c:pt>
                <c:pt idx="9">
                  <c:v>0.4021940422229669</c:v>
                </c:pt>
                <c:pt idx="10">
                  <c:v>0.18211867781760258</c:v>
                </c:pt>
                <c:pt idx="11">
                  <c:v>0.17473118279569894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23-4C15-84B7-09F3D2AB92D7}"/>
            </c:ext>
          </c:extLst>
        </c:ser>
        <c:ser>
          <c:idx val="8"/>
          <c:order val="8"/>
          <c:tx>
            <c:strRef>
              <c:f>'Úrvinnsla - inni gisting'!$R$58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'Úrvinnsla - inni gisting'!$I$59:$I$70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gisting'!$R$59:$R$70</c:f>
              <c:numCache>
                <c:formatCode>0.00%</c:formatCode>
                <c:ptCount val="12"/>
                <c:pt idx="0">
                  <c:v>8.5099999999999995E-2</c:v>
                </c:pt>
                <c:pt idx="1">
                  <c:v>0.15544678281869934</c:v>
                </c:pt>
                <c:pt idx="2">
                  <c:v>0.24360613810741688</c:v>
                </c:pt>
                <c:pt idx="3">
                  <c:v>0.230605434609884</c:v>
                </c:pt>
                <c:pt idx="4">
                  <c:v>0.31734145271011632</c:v>
                </c:pt>
                <c:pt idx="5">
                  <c:v>0.45470120150582716</c:v>
                </c:pt>
                <c:pt idx="6">
                  <c:v>0.62682814831821843</c:v>
                </c:pt>
                <c:pt idx="7">
                  <c:v>0.61405007926781274</c:v>
                </c:pt>
                <c:pt idx="8">
                  <c:v>0.47903225806451616</c:v>
                </c:pt>
                <c:pt idx="9">
                  <c:v>0.39334085778781036</c:v>
                </c:pt>
                <c:pt idx="10">
                  <c:v>0.18004410358487991</c:v>
                </c:pt>
                <c:pt idx="11">
                  <c:v>0.12540484518720041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4E-4F9A-8969-3B7B2B9FCDCA}"/>
            </c:ext>
          </c:extLst>
        </c:ser>
        <c:ser>
          <c:idx val="9"/>
          <c:order val="9"/>
          <c:tx>
            <c:strRef>
              <c:f>'Úrvinnsla - inni gisting'!$S$58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'Úrvinnsla - inni gisting'!$I$59:$I$70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gisting'!$S$59:$S$70</c:f>
              <c:numCache>
                <c:formatCode>0.00%</c:formatCode>
                <c:ptCount val="12"/>
                <c:pt idx="0">
                  <c:v>8.6622054449782659E-2</c:v>
                </c:pt>
                <c:pt idx="1">
                  <c:v>0.16318445398610065</c:v>
                </c:pt>
                <c:pt idx="2">
                  <c:v>0.13216111404900405</c:v>
                </c:pt>
                <c:pt idx="3">
                  <c:v>1.2841987716359577E-2</c:v>
                </c:pt>
                <c:pt idx="4">
                  <c:v>0.1026412078899777</c:v>
                </c:pt>
                <c:pt idx="5">
                  <c:v>0.24501330828244872</c:v>
                </c:pt>
                <c:pt idx="6">
                  <c:v>0.59091741886626514</c:v>
                </c:pt>
                <c:pt idx="7">
                  <c:v>0.50494433572233954</c:v>
                </c:pt>
                <c:pt idx="8">
                  <c:v>0.13281278047029257</c:v>
                </c:pt>
                <c:pt idx="9">
                  <c:v>7.8167279802985615E-2</c:v>
                </c:pt>
                <c:pt idx="10">
                  <c:v>2.8966346153846155E-2</c:v>
                </c:pt>
                <c:pt idx="11">
                  <c:v>2.7475871663333623E-2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FF-4CC5-988B-39A007E273E9}"/>
            </c:ext>
          </c:extLst>
        </c:ser>
        <c:ser>
          <c:idx val="10"/>
          <c:order val="10"/>
          <c:tx>
            <c:strRef>
              <c:f>'Úrvinnsla - inni gisting'!$T$58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'Úrvinnsla - inni gisting'!$I$59:$I$70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gisting'!$T$59:$T$70</c:f>
              <c:numCache>
                <c:formatCode>0%</c:formatCode>
                <c:ptCount val="12"/>
                <c:pt idx="0">
                  <c:v>4.2962856527049363E-2</c:v>
                </c:pt>
                <c:pt idx="1">
                  <c:v>8.9170009256402352E-2</c:v>
                </c:pt>
                <c:pt idx="2">
                  <c:v>8.8671601328094068E-2</c:v>
                </c:pt>
                <c:pt idx="3">
                  <c:v>5.7693413862525161E-2</c:v>
                </c:pt>
                <c:pt idx="4">
                  <c:v>0.11751510788958267</c:v>
                </c:pt>
                <c:pt idx="5">
                  <c:v>0.2443498452012384</c:v>
                </c:pt>
                <c:pt idx="6">
                  <c:v>0.60510225595614597</c:v>
                </c:pt>
                <c:pt idx="7">
                  <c:v>0.68493934121025546</c:v>
                </c:pt>
                <c:pt idx="8">
                  <c:v>0.53051502145922746</c:v>
                </c:pt>
                <c:pt idx="9">
                  <c:v>0.35145179597964193</c:v>
                </c:pt>
                <c:pt idx="10">
                  <c:v>0.13952489259540055</c:v>
                </c:pt>
                <c:pt idx="11">
                  <c:v>8.0163503345570042E-2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42-4206-884E-3C0D9DD1CE19}"/>
            </c:ext>
          </c:extLst>
        </c:ser>
        <c:ser>
          <c:idx val="11"/>
          <c:order val="11"/>
          <c:tx>
            <c:strRef>
              <c:f>'Úrvinnsla - inni gisting'!$U$58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'Úrvinnsla - inni gisting'!$I$59:$I$70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gisting'!$U$59:$U$70</c:f>
              <c:numCache>
                <c:formatCode>0.00%</c:formatCode>
                <c:ptCount val="12"/>
                <c:pt idx="0">
                  <c:v>5.2941176470588235E-2</c:v>
                </c:pt>
                <c:pt idx="1">
                  <c:v>0.17192484934420418</c:v>
                </c:pt>
                <c:pt idx="2">
                  <c:v>0.2405233838580127</c:v>
                </c:pt>
                <c:pt idx="3">
                  <c:v>0.23021680216802168</c:v>
                </c:pt>
                <c:pt idx="4">
                  <c:v>0.34438564697354113</c:v>
                </c:pt>
                <c:pt idx="5">
                  <c:v>0.60021267545725221</c:v>
                </c:pt>
                <c:pt idx="6">
                  <c:v>0.69847915458145227</c:v>
                </c:pt>
                <c:pt idx="7">
                  <c:v>0.70549464478103807</c:v>
                </c:pt>
                <c:pt idx="8">
                  <c:v>0.56298022598870057</c:v>
                </c:pt>
                <c:pt idx="9">
                  <c:v>0.30173562412342214</c:v>
                </c:pt>
                <c:pt idx="10">
                  <c:v>0.15567251461988305</c:v>
                </c:pt>
                <c:pt idx="11">
                  <c:v>9.2009925558312652E-2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73-4B4D-8CD0-E2A7576D7661}"/>
            </c:ext>
          </c:extLst>
        </c:ser>
        <c:ser>
          <c:idx val="12"/>
          <c:order val="12"/>
          <c:tx>
            <c:strRef>
              <c:f>'Úrvinnsla - inni gisting'!$V$58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'Úrvinnsla - inni gisting'!$I$59:$I$70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gisting'!$V$59:$V$70</c:f>
              <c:numCache>
                <c:formatCode>0.0%</c:formatCode>
                <c:ptCount val="12"/>
                <c:pt idx="0">
                  <c:v>7.4616815237606618E-2</c:v>
                </c:pt>
                <c:pt idx="1">
                  <c:v>0.21987230646448525</c:v>
                </c:pt>
                <c:pt idx="2">
                  <c:v>0.25118631069357233</c:v>
                </c:pt>
                <c:pt idx="3">
                  <c:v>0.27821936489382426</c:v>
                </c:pt>
                <c:pt idx="4">
                  <c:v>0.46343021398914086</c:v>
                </c:pt>
                <c:pt idx="5">
                  <c:v>0.62880539499036614</c:v>
                </c:pt>
                <c:pt idx="6">
                  <c:v>0.67096774193548392</c:v>
                </c:pt>
                <c:pt idx="7">
                  <c:v>0.73067697880464044</c:v>
                </c:pt>
                <c:pt idx="8">
                  <c:v>0.58502024291497978</c:v>
                </c:pt>
                <c:pt idx="9">
                  <c:v>0.46034907096022692</c:v>
                </c:pt>
                <c:pt idx="10">
                  <c:v>0.18102627767432236</c:v>
                </c:pt>
                <c:pt idx="11">
                  <c:v>8.2352669712492499E-2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19-F042-B112-44F659EA8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4456280"/>
        <c:axId val="554456608"/>
      </c:lineChart>
      <c:catAx>
        <c:axId val="554456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554456608"/>
        <c:crosses val="autoZero"/>
        <c:auto val="1"/>
        <c:lblAlgn val="ctr"/>
        <c:lblOffset val="100"/>
        <c:noMultiLvlLbl val="0"/>
      </c:catAx>
      <c:valAx>
        <c:axId val="55445660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554456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Fjöldi</a:t>
            </a:r>
            <a:r>
              <a:rPr lang="en-GB" baseline="0"/>
              <a:t> rúma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'Úrvinnsla - inni gisting'!$J$42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'Úrvinnsla - inni gisting'!$I$43:$I$54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gisting'!$J$43:$J$54</c:f>
              <c:numCache>
                <c:formatCode>General</c:formatCode>
                <c:ptCount val="12"/>
                <c:pt idx="0">
                  <c:v>444</c:v>
                </c:pt>
                <c:pt idx="1">
                  <c:v>596</c:v>
                </c:pt>
                <c:pt idx="2">
                  <c:v>577</c:v>
                </c:pt>
                <c:pt idx="3">
                  <c:v>631</c:v>
                </c:pt>
                <c:pt idx="4">
                  <c:v>1123</c:v>
                </c:pt>
                <c:pt idx="5">
                  <c:v>1739</c:v>
                </c:pt>
                <c:pt idx="6">
                  <c:v>1907</c:v>
                </c:pt>
                <c:pt idx="7">
                  <c:v>1913</c:v>
                </c:pt>
                <c:pt idx="8">
                  <c:v>1128</c:v>
                </c:pt>
                <c:pt idx="9">
                  <c:v>694</c:v>
                </c:pt>
                <c:pt idx="10">
                  <c:v>650</c:v>
                </c:pt>
                <c:pt idx="11">
                  <c:v>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B5-47DA-AC2D-87CC040AC3F5}"/>
            </c:ext>
          </c:extLst>
        </c:ser>
        <c:ser>
          <c:idx val="1"/>
          <c:order val="1"/>
          <c:tx>
            <c:strRef>
              <c:f>'Úrvinnsla - inni gisting'!$K$42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'Úrvinnsla - inni gisting'!$I$43:$I$54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gisting'!$K$43:$K$54</c:f>
              <c:numCache>
                <c:formatCode>General</c:formatCode>
                <c:ptCount val="12"/>
                <c:pt idx="0">
                  <c:v>488</c:v>
                </c:pt>
                <c:pt idx="1">
                  <c:v>553</c:v>
                </c:pt>
                <c:pt idx="2">
                  <c:v>725</c:v>
                </c:pt>
                <c:pt idx="3">
                  <c:v>820</c:v>
                </c:pt>
                <c:pt idx="4">
                  <c:v>1449</c:v>
                </c:pt>
                <c:pt idx="5">
                  <c:v>2071</c:v>
                </c:pt>
                <c:pt idx="6">
                  <c:v>2099</c:v>
                </c:pt>
                <c:pt idx="7">
                  <c:v>2123</c:v>
                </c:pt>
                <c:pt idx="8">
                  <c:v>1618</c:v>
                </c:pt>
                <c:pt idx="9">
                  <c:v>781</c:v>
                </c:pt>
                <c:pt idx="10">
                  <c:v>677</c:v>
                </c:pt>
                <c:pt idx="11">
                  <c:v>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B5-47DA-AC2D-87CC040AC3F5}"/>
            </c:ext>
          </c:extLst>
        </c:ser>
        <c:ser>
          <c:idx val="2"/>
          <c:order val="2"/>
          <c:tx>
            <c:strRef>
              <c:f>'Úrvinnsla - inni gisting'!$L$42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'Úrvinnsla - inni gisting'!$I$43:$I$54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gisting'!$L$43:$L$54</c:f>
              <c:numCache>
                <c:formatCode>General</c:formatCode>
                <c:ptCount val="12"/>
                <c:pt idx="0">
                  <c:v>497</c:v>
                </c:pt>
                <c:pt idx="1">
                  <c:v>758</c:v>
                </c:pt>
                <c:pt idx="2">
                  <c:v>767</c:v>
                </c:pt>
                <c:pt idx="3">
                  <c:v>905</c:v>
                </c:pt>
                <c:pt idx="4">
                  <c:v>1252</c:v>
                </c:pt>
                <c:pt idx="5">
                  <c:v>2138</c:v>
                </c:pt>
                <c:pt idx="6">
                  <c:v>2179</c:v>
                </c:pt>
                <c:pt idx="7">
                  <c:v>2263</c:v>
                </c:pt>
                <c:pt idx="8">
                  <c:v>1401</c:v>
                </c:pt>
                <c:pt idx="9">
                  <c:v>867</c:v>
                </c:pt>
                <c:pt idx="10">
                  <c:v>611</c:v>
                </c:pt>
                <c:pt idx="11">
                  <c:v>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B5-47DA-AC2D-87CC040AC3F5}"/>
            </c:ext>
          </c:extLst>
        </c:ser>
        <c:ser>
          <c:idx val="3"/>
          <c:order val="3"/>
          <c:tx>
            <c:strRef>
              <c:f>'Úrvinnsla - inni gisting'!$M$42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'Úrvinnsla - inni gisting'!$I$43:$I$54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gisting'!$M$43:$M$54</c:f>
              <c:numCache>
                <c:formatCode>General</c:formatCode>
                <c:ptCount val="12"/>
                <c:pt idx="0">
                  <c:v>529</c:v>
                </c:pt>
                <c:pt idx="1">
                  <c:v>538</c:v>
                </c:pt>
                <c:pt idx="2">
                  <c:v>696</c:v>
                </c:pt>
                <c:pt idx="3">
                  <c:v>988</c:v>
                </c:pt>
                <c:pt idx="4">
                  <c:v>1505</c:v>
                </c:pt>
                <c:pt idx="5">
                  <c:v>2448</c:v>
                </c:pt>
                <c:pt idx="6">
                  <c:v>2468</c:v>
                </c:pt>
                <c:pt idx="7">
                  <c:v>2446</c:v>
                </c:pt>
                <c:pt idx="8">
                  <c:v>1672</c:v>
                </c:pt>
                <c:pt idx="9">
                  <c:v>1096</c:v>
                </c:pt>
                <c:pt idx="10">
                  <c:v>797</c:v>
                </c:pt>
                <c:pt idx="11">
                  <c:v>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B5-47DA-AC2D-87CC040AC3F5}"/>
            </c:ext>
          </c:extLst>
        </c:ser>
        <c:ser>
          <c:idx val="4"/>
          <c:order val="4"/>
          <c:tx>
            <c:strRef>
              <c:f>'Úrvinnsla - inni gisting'!$N$42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'Úrvinnsla - inni gisting'!$I$43:$I$54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gisting'!$N$43:$N$54</c:f>
              <c:numCache>
                <c:formatCode>General</c:formatCode>
                <c:ptCount val="12"/>
                <c:pt idx="0">
                  <c:v>631</c:v>
                </c:pt>
                <c:pt idx="1">
                  <c:v>838</c:v>
                </c:pt>
                <c:pt idx="2">
                  <c:v>808</c:v>
                </c:pt>
                <c:pt idx="3">
                  <c:v>863</c:v>
                </c:pt>
                <c:pt idx="4">
                  <c:v>1663</c:v>
                </c:pt>
                <c:pt idx="5">
                  <c:v>2372</c:v>
                </c:pt>
                <c:pt idx="6">
                  <c:v>2495</c:v>
                </c:pt>
                <c:pt idx="7">
                  <c:v>2491</c:v>
                </c:pt>
                <c:pt idx="8">
                  <c:v>1882</c:v>
                </c:pt>
                <c:pt idx="9">
                  <c:v>1209</c:v>
                </c:pt>
                <c:pt idx="10">
                  <c:v>559</c:v>
                </c:pt>
                <c:pt idx="11">
                  <c:v>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B5-47DA-AC2D-87CC040AC3F5}"/>
            </c:ext>
          </c:extLst>
        </c:ser>
        <c:ser>
          <c:idx val="5"/>
          <c:order val="5"/>
          <c:tx>
            <c:strRef>
              <c:f>'Úrvinnsla - inni gisting'!$O$42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'Úrvinnsla - inni gisting'!$I$43:$I$54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gisting'!$O$43:$O$54</c:f>
              <c:numCache>
                <c:formatCode>General</c:formatCode>
                <c:ptCount val="12"/>
                <c:pt idx="0">
                  <c:v>956</c:v>
                </c:pt>
                <c:pt idx="1">
                  <c:v>953</c:v>
                </c:pt>
                <c:pt idx="2">
                  <c:v>1192</c:v>
                </c:pt>
                <c:pt idx="3">
                  <c:v>1250</c:v>
                </c:pt>
                <c:pt idx="4">
                  <c:v>1850</c:v>
                </c:pt>
                <c:pt idx="5">
                  <c:v>2676</c:v>
                </c:pt>
                <c:pt idx="6">
                  <c:v>2701</c:v>
                </c:pt>
                <c:pt idx="7">
                  <c:v>2642</c:v>
                </c:pt>
                <c:pt idx="8">
                  <c:v>2090</c:v>
                </c:pt>
                <c:pt idx="9">
                  <c:v>1241</c:v>
                </c:pt>
                <c:pt idx="10">
                  <c:v>1140</c:v>
                </c:pt>
                <c:pt idx="11">
                  <c:v>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FB5-47DA-AC2D-87CC040AC3F5}"/>
            </c:ext>
          </c:extLst>
        </c:ser>
        <c:ser>
          <c:idx val="6"/>
          <c:order val="6"/>
          <c:tx>
            <c:strRef>
              <c:f>'Úrvinnsla - inni gisting'!$P$42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'Úrvinnsla - inni gisting'!$I$43:$I$54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gisting'!$P$43:$P$54</c:f>
              <c:numCache>
                <c:formatCode>General</c:formatCode>
                <c:ptCount val="12"/>
                <c:pt idx="0">
                  <c:v>1020</c:v>
                </c:pt>
                <c:pt idx="1">
                  <c:v>1190</c:v>
                </c:pt>
                <c:pt idx="2">
                  <c:v>1310</c:v>
                </c:pt>
                <c:pt idx="3">
                  <c:v>1279</c:v>
                </c:pt>
                <c:pt idx="4">
                  <c:v>2123</c:v>
                </c:pt>
                <c:pt idx="5">
                  <c:v>2595</c:v>
                </c:pt>
                <c:pt idx="6">
                  <c:v>2784</c:v>
                </c:pt>
                <c:pt idx="7">
                  <c:v>2781</c:v>
                </c:pt>
                <c:pt idx="8">
                  <c:v>2363</c:v>
                </c:pt>
                <c:pt idx="9">
                  <c:v>1503</c:v>
                </c:pt>
                <c:pt idx="10">
                  <c:v>1210</c:v>
                </c:pt>
                <c:pt idx="11">
                  <c:v>1185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B5-47DA-AC2D-87CC040AC3F5}"/>
            </c:ext>
          </c:extLst>
        </c:ser>
        <c:ser>
          <c:idx val="7"/>
          <c:order val="7"/>
          <c:tx>
            <c:strRef>
              <c:f>'Úrvinnsla - inni gisting'!$Q$42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'Úrvinnsla - inni gisting'!$I$43:$I$54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gisting'!$Q$43:$Q$54</c:f>
              <c:numCache>
                <c:formatCode>General</c:formatCode>
                <c:ptCount val="12"/>
                <c:pt idx="0">
                  <c:v>1235</c:v>
                </c:pt>
                <c:pt idx="1">
                  <c:v>1390</c:v>
                </c:pt>
                <c:pt idx="2">
                  <c:v>1518</c:v>
                </c:pt>
                <c:pt idx="3">
                  <c:v>1748</c:v>
                </c:pt>
                <c:pt idx="4">
                  <c:v>2192</c:v>
                </c:pt>
                <c:pt idx="5">
                  <c:v>2686</c:v>
                </c:pt>
                <c:pt idx="6">
                  <c:v>2836</c:v>
                </c:pt>
                <c:pt idx="7">
                  <c:v>2817</c:v>
                </c:pt>
                <c:pt idx="8">
                  <c:v>2451</c:v>
                </c:pt>
                <c:pt idx="9">
                  <c:v>1829</c:v>
                </c:pt>
                <c:pt idx="10">
                  <c:v>1620</c:v>
                </c:pt>
                <c:pt idx="11">
                  <c:v>1524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FB5-47DA-AC2D-87CC040AC3F5}"/>
            </c:ext>
          </c:extLst>
        </c:ser>
        <c:ser>
          <c:idx val="8"/>
          <c:order val="8"/>
          <c:tx>
            <c:strRef>
              <c:f>'Úrvinnsla - inni gisting'!$R$42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'Úrvinnsla - inni gisting'!$I$43:$I$54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gisting'!$R$43:$R$54</c:f>
              <c:numCache>
                <c:formatCode>General</c:formatCode>
                <c:ptCount val="12"/>
                <c:pt idx="0">
                  <c:v>1266</c:v>
                </c:pt>
                <c:pt idx="1">
                  <c:v>1496</c:v>
                </c:pt>
                <c:pt idx="2">
                  <c:v>1564</c:v>
                </c:pt>
                <c:pt idx="3">
                  <c:v>2030</c:v>
                </c:pt>
                <c:pt idx="4">
                  <c:v>2352</c:v>
                </c:pt>
                <c:pt idx="5">
                  <c:v>2862</c:v>
                </c:pt>
                <c:pt idx="6">
                  <c:v>2810</c:v>
                </c:pt>
                <c:pt idx="7">
                  <c:v>2869</c:v>
                </c:pt>
                <c:pt idx="8">
                  <c:v>2400</c:v>
                </c:pt>
                <c:pt idx="9">
                  <c:v>1772</c:v>
                </c:pt>
                <c:pt idx="10">
                  <c:v>1653</c:v>
                </c:pt>
                <c:pt idx="11">
                  <c:v>1494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F2-4B6E-9632-5EE63FD6F672}"/>
            </c:ext>
          </c:extLst>
        </c:ser>
        <c:ser>
          <c:idx val="9"/>
          <c:order val="9"/>
          <c:tx>
            <c:strRef>
              <c:f>'Úrvinnsla - inni gisting'!$S$42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'Úrvinnsla - inni gisting'!$I$43:$I$54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gisting'!$S$43:$S$54</c:f>
              <c:numCache>
                <c:formatCode>General</c:formatCode>
                <c:ptCount val="12"/>
                <c:pt idx="0">
                  <c:v>1128</c:v>
                </c:pt>
                <c:pt idx="1">
                  <c:v>1558</c:v>
                </c:pt>
                <c:pt idx="2">
                  <c:v>1464</c:v>
                </c:pt>
                <c:pt idx="3">
                  <c:v>597</c:v>
                </c:pt>
                <c:pt idx="4">
                  <c:v>1534</c:v>
                </c:pt>
                <c:pt idx="5">
                  <c:v>2129</c:v>
                </c:pt>
                <c:pt idx="6">
                  <c:v>2641</c:v>
                </c:pt>
                <c:pt idx="7">
                  <c:v>2489</c:v>
                </c:pt>
                <c:pt idx="8">
                  <c:v>1857</c:v>
                </c:pt>
                <c:pt idx="9">
                  <c:v>1061</c:v>
                </c:pt>
                <c:pt idx="10">
                  <c:v>832</c:v>
                </c:pt>
                <c:pt idx="11">
                  <c:v>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0A-41EB-AA05-809B6D63F733}"/>
            </c:ext>
          </c:extLst>
        </c:ser>
        <c:ser>
          <c:idx val="10"/>
          <c:order val="10"/>
          <c:tx>
            <c:strRef>
              <c:f>'Úrvinnsla - inni gisting'!$T$42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'Úrvinnsla - inni gisting'!$I$43:$I$54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gisting'!$T$43:$T$54</c:f>
              <c:numCache>
                <c:formatCode>General</c:formatCode>
                <c:ptCount val="12"/>
                <c:pt idx="0">
                  <c:v>449</c:v>
                </c:pt>
                <c:pt idx="1">
                  <c:v>926</c:v>
                </c:pt>
                <c:pt idx="2">
                  <c:v>1059</c:v>
                </c:pt>
                <c:pt idx="3">
                  <c:v>1159</c:v>
                </c:pt>
                <c:pt idx="4">
                  <c:v>1927</c:v>
                </c:pt>
                <c:pt idx="5">
                  <c:v>2584</c:v>
                </c:pt>
                <c:pt idx="6">
                  <c:v>2601</c:v>
                </c:pt>
                <c:pt idx="7">
                  <c:v>2651</c:v>
                </c:pt>
                <c:pt idx="8">
                  <c:v>2330</c:v>
                </c:pt>
                <c:pt idx="9">
                  <c:v>1762</c:v>
                </c:pt>
                <c:pt idx="10">
                  <c:v>1319</c:v>
                </c:pt>
                <c:pt idx="11">
                  <c:v>1239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7B-4416-B76C-ABF8CE7AE46A}"/>
            </c:ext>
          </c:extLst>
        </c:ser>
        <c:ser>
          <c:idx val="11"/>
          <c:order val="11"/>
          <c:tx>
            <c:strRef>
              <c:f>'Úrvinnsla - inni gisting'!$U$42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'Úrvinnsla - inni gisting'!$I$43:$I$54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gisting'!$U$43:$U$54</c:f>
              <c:numCache>
                <c:formatCode>General</c:formatCode>
                <c:ptCount val="12"/>
                <c:pt idx="0">
                  <c:v>850</c:v>
                </c:pt>
                <c:pt idx="1">
                  <c:v>1209</c:v>
                </c:pt>
                <c:pt idx="2">
                  <c:v>1245</c:v>
                </c:pt>
                <c:pt idx="3">
                  <c:v>1722</c:v>
                </c:pt>
                <c:pt idx="4">
                  <c:v>2225</c:v>
                </c:pt>
                <c:pt idx="5">
                  <c:v>2351</c:v>
                </c:pt>
                <c:pt idx="6">
                  <c:v>2558</c:v>
                </c:pt>
                <c:pt idx="7">
                  <c:v>2545</c:v>
                </c:pt>
                <c:pt idx="8">
                  <c:v>2360</c:v>
                </c:pt>
                <c:pt idx="9">
                  <c:v>1840</c:v>
                </c:pt>
                <c:pt idx="10">
                  <c:v>1425</c:v>
                </c:pt>
                <c:pt idx="11">
                  <c:v>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F7-D148-B9BA-F3F6F73AE5F8}"/>
            </c:ext>
          </c:extLst>
        </c:ser>
        <c:ser>
          <c:idx val="12"/>
          <c:order val="12"/>
          <c:tx>
            <c:strRef>
              <c:f>'Úrvinnsla - inni gisting'!$V$42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'Úrvinnsla - inni gisting'!$I$43:$I$54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gisting'!$V$43:$V$54</c:f>
              <c:numCache>
                <c:formatCode>_(* #,##0_);_(* \(#,##0\);_(* "-"_);_(@_)</c:formatCode>
                <c:ptCount val="12"/>
                <c:pt idx="0">
                  <c:v>1006</c:v>
                </c:pt>
                <c:pt idx="1">
                  <c:v>1432</c:v>
                </c:pt>
                <c:pt idx="2">
                  <c:v>1346</c:v>
                </c:pt>
                <c:pt idx="3">
                  <c:v>1711</c:v>
                </c:pt>
                <c:pt idx="4">
                  <c:v>2121</c:v>
                </c:pt>
                <c:pt idx="5">
                  <c:v>2422</c:v>
                </c:pt>
                <c:pt idx="6">
                  <c:v>2645</c:v>
                </c:pt>
                <c:pt idx="7">
                  <c:v>2636</c:v>
                </c:pt>
                <c:pt idx="8">
                  <c:v>2470</c:v>
                </c:pt>
                <c:pt idx="9">
                  <c:v>1717</c:v>
                </c:pt>
                <c:pt idx="10">
                  <c:v>1611</c:v>
                </c:pt>
                <c:pt idx="11">
                  <c:v>1398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5F-6541-82B7-C509EBE8C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9167384"/>
        <c:axId val="499170008"/>
      </c:barChart>
      <c:catAx>
        <c:axId val="499167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99170008"/>
        <c:crosses val="autoZero"/>
        <c:auto val="1"/>
        <c:lblAlgn val="ctr"/>
        <c:lblOffset val="100"/>
        <c:noMultiLvlLbl val="0"/>
      </c:catAx>
      <c:valAx>
        <c:axId val="499170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99167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Fjöldi gistinátta</a:t>
            </a:r>
          </a:p>
          <a:p>
            <a:pPr>
              <a:defRPr/>
            </a:pP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'Úrvinnsla - inni gisting'!$J$26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'Úrvinnsla - inni gisting'!$I$27:$I$38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gisting'!$J$27:$J$38</c:f>
              <c:numCache>
                <c:formatCode>General</c:formatCode>
                <c:ptCount val="12"/>
                <c:pt idx="0">
                  <c:v>120</c:v>
                </c:pt>
                <c:pt idx="1">
                  <c:v>844</c:v>
                </c:pt>
                <c:pt idx="2">
                  <c:v>1394</c:v>
                </c:pt>
                <c:pt idx="3">
                  <c:v>1342</c:v>
                </c:pt>
                <c:pt idx="4">
                  <c:v>4707</c:v>
                </c:pt>
                <c:pt idx="5">
                  <c:v>18225</c:v>
                </c:pt>
                <c:pt idx="6">
                  <c:v>36365</c:v>
                </c:pt>
                <c:pt idx="7">
                  <c:v>32068</c:v>
                </c:pt>
                <c:pt idx="8">
                  <c:v>6390</c:v>
                </c:pt>
                <c:pt idx="9">
                  <c:v>1949</c:v>
                </c:pt>
                <c:pt idx="10">
                  <c:v>702</c:v>
                </c:pt>
                <c:pt idx="11">
                  <c:v>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A7-4E74-94B6-A844E333ADB3}"/>
            </c:ext>
          </c:extLst>
        </c:ser>
        <c:ser>
          <c:idx val="1"/>
          <c:order val="1"/>
          <c:tx>
            <c:strRef>
              <c:f>'Úrvinnsla - inni gisting'!$K$26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'Úrvinnsla - inni gisting'!$I$27:$I$38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gisting'!$K$27:$K$38</c:f>
              <c:numCache>
                <c:formatCode>General</c:formatCode>
                <c:ptCount val="12"/>
                <c:pt idx="0">
                  <c:v>441</c:v>
                </c:pt>
                <c:pt idx="1">
                  <c:v>1334</c:v>
                </c:pt>
                <c:pt idx="2">
                  <c:v>2033</c:v>
                </c:pt>
                <c:pt idx="3">
                  <c:v>1877</c:v>
                </c:pt>
                <c:pt idx="4">
                  <c:v>6630</c:v>
                </c:pt>
                <c:pt idx="5">
                  <c:v>20748</c:v>
                </c:pt>
                <c:pt idx="6">
                  <c:v>41034</c:v>
                </c:pt>
                <c:pt idx="7">
                  <c:v>36148</c:v>
                </c:pt>
                <c:pt idx="8">
                  <c:v>12039</c:v>
                </c:pt>
                <c:pt idx="9">
                  <c:v>4933</c:v>
                </c:pt>
                <c:pt idx="10">
                  <c:v>2948</c:v>
                </c:pt>
                <c:pt idx="11">
                  <c:v>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A7-4E74-94B6-A844E333ADB3}"/>
            </c:ext>
          </c:extLst>
        </c:ser>
        <c:ser>
          <c:idx val="2"/>
          <c:order val="2"/>
          <c:tx>
            <c:strRef>
              <c:f>'Úrvinnsla - inni gisting'!$L$26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'Úrvinnsla - inni gisting'!$I$27:$I$38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gisting'!$L$27:$L$38</c:f>
              <c:numCache>
                <c:formatCode>General</c:formatCode>
                <c:ptCount val="12"/>
                <c:pt idx="0">
                  <c:v>955</c:v>
                </c:pt>
                <c:pt idx="1">
                  <c:v>2056</c:v>
                </c:pt>
                <c:pt idx="2">
                  <c:v>4181</c:v>
                </c:pt>
                <c:pt idx="3">
                  <c:v>2951</c:v>
                </c:pt>
                <c:pt idx="4">
                  <c:v>10275</c:v>
                </c:pt>
                <c:pt idx="5">
                  <c:v>26162</c:v>
                </c:pt>
                <c:pt idx="6">
                  <c:v>45507</c:v>
                </c:pt>
                <c:pt idx="7">
                  <c:v>40030</c:v>
                </c:pt>
                <c:pt idx="8">
                  <c:v>13958</c:v>
                </c:pt>
                <c:pt idx="9">
                  <c:v>7954</c:v>
                </c:pt>
                <c:pt idx="10">
                  <c:v>1428</c:v>
                </c:pt>
                <c:pt idx="11">
                  <c:v>1304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A7-4E74-94B6-A844E333ADB3}"/>
            </c:ext>
          </c:extLst>
        </c:ser>
        <c:ser>
          <c:idx val="3"/>
          <c:order val="3"/>
          <c:tx>
            <c:strRef>
              <c:f>'Úrvinnsla - inni gisting'!$M$26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'Úrvinnsla - inni gisting'!$I$27:$I$38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gisting'!$M$27:$M$38</c:f>
              <c:numCache>
                <c:formatCode>General</c:formatCode>
                <c:ptCount val="12"/>
                <c:pt idx="0">
                  <c:v>1454</c:v>
                </c:pt>
                <c:pt idx="1">
                  <c:v>2247</c:v>
                </c:pt>
                <c:pt idx="2">
                  <c:v>2559</c:v>
                </c:pt>
                <c:pt idx="3">
                  <c:v>3887</c:v>
                </c:pt>
                <c:pt idx="4">
                  <c:v>9391</c:v>
                </c:pt>
                <c:pt idx="5">
                  <c:v>27915</c:v>
                </c:pt>
                <c:pt idx="6">
                  <c:v>47316</c:v>
                </c:pt>
                <c:pt idx="7">
                  <c:v>45584</c:v>
                </c:pt>
                <c:pt idx="8">
                  <c:v>16379</c:v>
                </c:pt>
                <c:pt idx="9">
                  <c:v>6607</c:v>
                </c:pt>
                <c:pt idx="10">
                  <c:v>2112</c:v>
                </c:pt>
                <c:pt idx="11">
                  <c:v>2903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A7-4E74-94B6-A844E333ADB3}"/>
            </c:ext>
          </c:extLst>
        </c:ser>
        <c:ser>
          <c:idx val="4"/>
          <c:order val="4"/>
          <c:tx>
            <c:strRef>
              <c:f>'Úrvinnsla - inni gisting'!$N$26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'Úrvinnsla - inni gisting'!$I$27:$I$38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gisting'!$N$27:$N$38</c:f>
              <c:numCache>
                <c:formatCode>General</c:formatCode>
                <c:ptCount val="12"/>
                <c:pt idx="0">
                  <c:v>2325</c:v>
                </c:pt>
                <c:pt idx="1">
                  <c:v>3138</c:v>
                </c:pt>
                <c:pt idx="2">
                  <c:v>4419</c:v>
                </c:pt>
                <c:pt idx="3">
                  <c:v>4754</c:v>
                </c:pt>
                <c:pt idx="4">
                  <c:v>15029</c:v>
                </c:pt>
                <c:pt idx="5">
                  <c:v>32901</c:v>
                </c:pt>
                <c:pt idx="6">
                  <c:v>51379</c:v>
                </c:pt>
                <c:pt idx="7">
                  <c:v>49107</c:v>
                </c:pt>
                <c:pt idx="8">
                  <c:v>24651</c:v>
                </c:pt>
                <c:pt idx="9">
                  <c:v>8555</c:v>
                </c:pt>
                <c:pt idx="10">
                  <c:v>3116</c:v>
                </c:pt>
                <c:pt idx="11">
                  <c:v>1959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A7-4E74-94B6-A844E333ADB3}"/>
            </c:ext>
          </c:extLst>
        </c:ser>
        <c:ser>
          <c:idx val="5"/>
          <c:order val="5"/>
          <c:tx>
            <c:strRef>
              <c:f>'Úrvinnsla - inni gisting'!$O$26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'Úrvinnsla - inni gisting'!$I$27:$I$38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gisting'!$O$27:$O$38</c:f>
              <c:numCache>
                <c:formatCode>General</c:formatCode>
                <c:ptCount val="12"/>
                <c:pt idx="0">
                  <c:v>4109</c:v>
                </c:pt>
                <c:pt idx="1">
                  <c:v>5791</c:v>
                </c:pt>
                <c:pt idx="2">
                  <c:v>10597</c:v>
                </c:pt>
                <c:pt idx="3">
                  <c:v>13121</c:v>
                </c:pt>
                <c:pt idx="4">
                  <c:v>19368</c:v>
                </c:pt>
                <c:pt idx="5">
                  <c:v>39060</c:v>
                </c:pt>
                <c:pt idx="6">
                  <c:v>57875</c:v>
                </c:pt>
                <c:pt idx="7">
                  <c:v>56475</c:v>
                </c:pt>
                <c:pt idx="8">
                  <c:v>34752</c:v>
                </c:pt>
                <c:pt idx="9">
                  <c:v>15415</c:v>
                </c:pt>
                <c:pt idx="10">
                  <c:v>6458</c:v>
                </c:pt>
                <c:pt idx="11">
                  <c:v>3339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2A7-4E74-94B6-A844E333ADB3}"/>
            </c:ext>
          </c:extLst>
        </c:ser>
        <c:ser>
          <c:idx val="6"/>
          <c:order val="6"/>
          <c:tx>
            <c:strRef>
              <c:f>'Úrvinnsla - inni gisting'!$P$26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'Úrvinnsla - inni gisting'!$I$27:$I$38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gisting'!$P$27:$P$38</c:f>
              <c:numCache>
                <c:formatCode>General</c:formatCode>
                <c:ptCount val="12"/>
                <c:pt idx="0">
                  <c:v>2662</c:v>
                </c:pt>
                <c:pt idx="1">
                  <c:v>5014</c:v>
                </c:pt>
                <c:pt idx="2">
                  <c:v>9098</c:v>
                </c:pt>
                <c:pt idx="3">
                  <c:v>12147</c:v>
                </c:pt>
                <c:pt idx="4">
                  <c:v>22257</c:v>
                </c:pt>
                <c:pt idx="5">
                  <c:v>37246</c:v>
                </c:pt>
                <c:pt idx="6">
                  <c:v>54116</c:v>
                </c:pt>
                <c:pt idx="7">
                  <c:v>53603</c:v>
                </c:pt>
                <c:pt idx="8">
                  <c:v>35828</c:v>
                </c:pt>
                <c:pt idx="9">
                  <c:v>14659</c:v>
                </c:pt>
                <c:pt idx="10">
                  <c:v>6978</c:v>
                </c:pt>
                <c:pt idx="11">
                  <c:v>4559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2A7-4E74-94B6-A844E333ADB3}"/>
            </c:ext>
          </c:extLst>
        </c:ser>
        <c:ser>
          <c:idx val="7"/>
          <c:order val="7"/>
          <c:tx>
            <c:strRef>
              <c:f>'Úrvinnsla - inni gisting'!$Q$26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'Úrvinnsla - inni gisting'!$I$27:$I$38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gisting'!$Q$27:$Q$38</c:f>
              <c:numCache>
                <c:formatCode>General</c:formatCode>
                <c:ptCount val="12"/>
                <c:pt idx="0">
                  <c:v>3531</c:v>
                </c:pt>
                <c:pt idx="1">
                  <c:v>6907</c:v>
                </c:pt>
                <c:pt idx="2">
                  <c:v>11726</c:v>
                </c:pt>
                <c:pt idx="3">
                  <c:v>11954</c:v>
                </c:pt>
                <c:pt idx="4">
                  <c:v>22745</c:v>
                </c:pt>
                <c:pt idx="5">
                  <c:v>36388</c:v>
                </c:pt>
                <c:pt idx="6">
                  <c:v>52668</c:v>
                </c:pt>
                <c:pt idx="7">
                  <c:v>52522</c:v>
                </c:pt>
                <c:pt idx="8">
                  <c:v>37657</c:v>
                </c:pt>
                <c:pt idx="9">
                  <c:v>22804</c:v>
                </c:pt>
                <c:pt idx="10">
                  <c:v>9146</c:v>
                </c:pt>
                <c:pt idx="11">
                  <c:v>8255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2A7-4E74-94B6-A844E333ADB3}"/>
            </c:ext>
          </c:extLst>
        </c:ser>
        <c:ser>
          <c:idx val="8"/>
          <c:order val="8"/>
          <c:tx>
            <c:strRef>
              <c:f>'Úrvinnsla - inni gisting'!$R$26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'Úrvinnsla - inni gisting'!$I$27:$I$38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gisting'!$R$27:$R$38</c:f>
              <c:numCache>
                <c:formatCode>General</c:formatCode>
                <c:ptCount val="12"/>
                <c:pt idx="0">
                  <c:v>3339</c:v>
                </c:pt>
                <c:pt idx="1">
                  <c:v>7209</c:v>
                </c:pt>
                <c:pt idx="2">
                  <c:v>11811</c:v>
                </c:pt>
                <c:pt idx="3">
                  <c:v>14512</c:v>
                </c:pt>
                <c:pt idx="4">
                  <c:v>23138</c:v>
                </c:pt>
                <c:pt idx="5">
                  <c:v>40342</c:v>
                </c:pt>
                <c:pt idx="6">
                  <c:v>54603</c:v>
                </c:pt>
                <c:pt idx="7">
                  <c:v>54613</c:v>
                </c:pt>
                <c:pt idx="8">
                  <c:v>35640</c:v>
                </c:pt>
                <c:pt idx="9">
                  <c:v>21607</c:v>
                </c:pt>
                <c:pt idx="10">
                  <c:v>9226</c:v>
                </c:pt>
                <c:pt idx="11">
                  <c:v>5808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22-4FA6-9743-512B80C6F78F}"/>
            </c:ext>
          </c:extLst>
        </c:ser>
        <c:ser>
          <c:idx val="9"/>
          <c:order val="9"/>
          <c:tx>
            <c:strRef>
              <c:f>'Úrvinnsla - inni gisting'!$S$26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'Úrvinnsla - inni gisting'!$I$27:$I$38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gisting'!$S$27:$S$38</c:f>
              <c:numCache>
                <c:formatCode>General</c:formatCode>
                <c:ptCount val="12"/>
                <c:pt idx="0">
                  <c:v>3029</c:v>
                </c:pt>
                <c:pt idx="1">
                  <c:v>7373</c:v>
                </c:pt>
                <c:pt idx="2">
                  <c:v>5998</c:v>
                </c:pt>
                <c:pt idx="3">
                  <c:v>230</c:v>
                </c:pt>
                <c:pt idx="4">
                  <c:v>4881</c:v>
                </c:pt>
                <c:pt idx="5">
                  <c:v>15649</c:v>
                </c:pt>
                <c:pt idx="6">
                  <c:v>48379</c:v>
                </c:pt>
                <c:pt idx="7">
                  <c:v>38961</c:v>
                </c:pt>
                <c:pt idx="8">
                  <c:v>7399</c:v>
                </c:pt>
                <c:pt idx="9">
                  <c:v>2571</c:v>
                </c:pt>
                <c:pt idx="10">
                  <c:v>723</c:v>
                </c:pt>
                <c:pt idx="11">
                  <c:v>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1C-4479-8258-1B51F4C062EB}"/>
            </c:ext>
          </c:extLst>
        </c:ser>
        <c:ser>
          <c:idx val="10"/>
          <c:order val="10"/>
          <c:tx>
            <c:strRef>
              <c:f>'Úrvinnsla - inni gisting'!$T$26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'Úrvinnsla - inni gisting'!$I$27:$I$38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gisting'!$T$27:$T$38</c:f>
              <c:numCache>
                <c:formatCode>General</c:formatCode>
                <c:ptCount val="12"/>
                <c:pt idx="0">
                  <c:v>598</c:v>
                </c:pt>
                <c:pt idx="1">
                  <c:v>2312</c:v>
                </c:pt>
                <c:pt idx="2">
                  <c:v>2911</c:v>
                </c:pt>
                <c:pt idx="3">
                  <c:v>2006</c:v>
                </c:pt>
                <c:pt idx="4">
                  <c:v>7020</c:v>
                </c:pt>
                <c:pt idx="5">
                  <c:v>18942</c:v>
                </c:pt>
                <c:pt idx="6">
                  <c:v>48790</c:v>
                </c:pt>
                <c:pt idx="7">
                  <c:v>56289</c:v>
                </c:pt>
                <c:pt idx="8">
                  <c:v>37083</c:v>
                </c:pt>
                <c:pt idx="9">
                  <c:v>19197</c:v>
                </c:pt>
                <c:pt idx="10">
                  <c:v>5521</c:v>
                </c:pt>
                <c:pt idx="11">
                  <c:v>3079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47-4813-ACAB-2B71934C61E0}"/>
            </c:ext>
          </c:extLst>
        </c:ser>
        <c:ser>
          <c:idx val="11"/>
          <c:order val="11"/>
          <c:tx>
            <c:strRef>
              <c:f>'Úrvinnsla - inni gisting'!$U$26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'Úrvinnsla - inni gisting'!$I$27:$I$38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gisting'!$U$27:$U$38</c:f>
              <c:numCache>
                <c:formatCode>General</c:formatCode>
                <c:ptCount val="12"/>
                <c:pt idx="0">
                  <c:v>1395</c:v>
                </c:pt>
                <c:pt idx="1">
                  <c:v>5820</c:v>
                </c:pt>
                <c:pt idx="2">
                  <c:v>9283</c:v>
                </c:pt>
                <c:pt idx="3">
                  <c:v>11893</c:v>
                </c:pt>
                <c:pt idx="4">
                  <c:v>23754</c:v>
                </c:pt>
                <c:pt idx="5">
                  <c:v>42333</c:v>
                </c:pt>
                <c:pt idx="6">
                  <c:v>55388</c:v>
                </c:pt>
                <c:pt idx="7">
                  <c:v>55660</c:v>
                </c:pt>
                <c:pt idx="8">
                  <c:v>39859</c:v>
                </c:pt>
                <c:pt idx="9">
                  <c:v>17211</c:v>
                </c:pt>
                <c:pt idx="10">
                  <c:v>6655</c:v>
                </c:pt>
                <c:pt idx="11">
                  <c:v>2781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E2-A143-93A0-2BCE959BBDE4}"/>
            </c:ext>
          </c:extLst>
        </c:ser>
        <c:ser>
          <c:idx val="12"/>
          <c:order val="12"/>
          <c:tx>
            <c:strRef>
              <c:f>'Úrvinnsla - inni gisting'!$V$26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'Úrvinnsla - inni gisting'!$I$27:$I$38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gisting'!$V$27:$V$38</c:f>
              <c:numCache>
                <c:formatCode>_(* #,##0_);_(* \(#,##0\);_(* "-"_);_(@_)</c:formatCode>
                <c:ptCount val="12"/>
                <c:pt idx="0">
                  <c:v>2327</c:v>
                </c:pt>
                <c:pt idx="1">
                  <c:v>8816</c:v>
                </c:pt>
                <c:pt idx="2">
                  <c:v>10481</c:v>
                </c:pt>
                <c:pt idx="3">
                  <c:v>14281</c:v>
                </c:pt>
                <c:pt idx="4">
                  <c:v>30471</c:v>
                </c:pt>
                <c:pt idx="5">
                  <c:v>45689</c:v>
                </c:pt>
                <c:pt idx="6">
                  <c:v>55016</c:v>
                </c:pt>
                <c:pt idx="7">
                  <c:v>59708</c:v>
                </c:pt>
                <c:pt idx="8">
                  <c:v>43350</c:v>
                </c:pt>
                <c:pt idx="9">
                  <c:v>24503</c:v>
                </c:pt>
                <c:pt idx="10">
                  <c:v>8749</c:v>
                </c:pt>
                <c:pt idx="11">
                  <c:v>3569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04-2147-9E18-F1DC533AD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9172304"/>
        <c:axId val="319476920"/>
      </c:barChart>
      <c:catAx>
        <c:axId val="49917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319476920"/>
        <c:crosses val="autoZero"/>
        <c:auto val="1"/>
        <c:lblAlgn val="ctr"/>
        <c:lblOffset val="100"/>
        <c:noMultiLvlLbl val="0"/>
      </c:catAx>
      <c:valAx>
        <c:axId val="319476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99172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Samanburður á fjölda gistinátta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'Úrvinnsla - inni gisting'!$I$76</c:f>
              <c:strCache>
                <c:ptCount val="1"/>
                <c:pt idx="0">
                  <c:v>Ísland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'Úrvinnsla - inni gisting'!$J$75:$V$75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20.23</c:v>
                </c:pt>
              </c:numCache>
            </c:numRef>
          </c:cat>
          <c:val>
            <c:numRef>
              <c:f>'Úrvinnsla - inni gisting'!$J$76:$V$76</c:f>
              <c:numCache>
                <c:formatCode>General</c:formatCode>
                <c:ptCount val="13"/>
                <c:pt idx="0">
                  <c:v>2125739</c:v>
                </c:pt>
                <c:pt idx="1">
                  <c:v>2477341</c:v>
                </c:pt>
                <c:pt idx="2">
                  <c:v>2867438</c:v>
                </c:pt>
                <c:pt idx="3">
                  <c:v>3287161</c:v>
                </c:pt>
                <c:pt idx="4">
                  <c:v>4108890</c:v>
                </c:pt>
                <c:pt idx="5">
                  <c:v>5169732</c:v>
                </c:pt>
                <c:pt idx="6">
                  <c:v>5572987</c:v>
                </c:pt>
                <c:pt idx="7">
                  <c:v>5861081</c:v>
                </c:pt>
                <c:pt idx="8" formatCode="_(* #,##0_);_(* \(#,##0\);_(* &quot;-&quot;_);_(@_)">
                  <c:v>5791515</c:v>
                </c:pt>
                <c:pt idx="9">
                  <c:v>2020155</c:v>
                </c:pt>
                <c:pt idx="10">
                  <c:v>2458724</c:v>
                </c:pt>
                <c:pt idx="11">
                  <c:v>5850770</c:v>
                </c:pt>
                <c:pt idx="12">
                  <c:v>6569898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B0-4709-A79F-FB3573D511A2}"/>
            </c:ext>
          </c:extLst>
        </c:ser>
        <c:ser>
          <c:idx val="1"/>
          <c:order val="1"/>
          <c:tx>
            <c:strRef>
              <c:f>'Úrvinnsla - inni gisting'!$I$77</c:f>
              <c:strCache>
                <c:ptCount val="1"/>
                <c:pt idx="0">
                  <c:v>Miðsvæði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'Úrvinnsla - inni gisting'!$J$75:$V$75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20.23</c:v>
                </c:pt>
              </c:numCache>
            </c:numRef>
          </c:cat>
          <c:val>
            <c:numRef>
              <c:f>'Úrvinnsla - inni gisting'!$J$77:$V$77</c:f>
              <c:numCache>
                <c:formatCode>General</c:formatCode>
                <c:ptCount val="13"/>
                <c:pt idx="0">
                  <c:v>104525</c:v>
                </c:pt>
                <c:pt idx="1">
                  <c:v>131138</c:v>
                </c:pt>
                <c:pt idx="2">
                  <c:v>156761</c:v>
                </c:pt>
                <c:pt idx="3">
                  <c:v>168354</c:v>
                </c:pt>
                <c:pt idx="4">
                  <c:v>201333</c:v>
                </c:pt>
                <c:pt idx="5">
                  <c:v>266360</c:v>
                </c:pt>
                <c:pt idx="6">
                  <c:v>258167</c:v>
                </c:pt>
                <c:pt idx="7">
                  <c:v>276303</c:v>
                </c:pt>
                <c:pt idx="8">
                  <c:v>281848</c:v>
                </c:pt>
                <c:pt idx="9">
                  <c:v>135825</c:v>
                </c:pt>
                <c:pt idx="10">
                  <c:v>203748</c:v>
                </c:pt>
                <c:pt idx="11">
                  <c:v>272032</c:v>
                </c:pt>
                <c:pt idx="12">
                  <c:v>306960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B0-4709-A79F-FB3573D51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846416"/>
        <c:axId val="232848384"/>
      </c:lineChart>
      <c:catAx>
        <c:axId val="232846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232848384"/>
        <c:crosses val="autoZero"/>
        <c:auto val="1"/>
        <c:lblAlgn val="ctr"/>
        <c:lblOffset val="100"/>
        <c:noMultiLvlLbl val="0"/>
      </c:catAx>
      <c:valAx>
        <c:axId val="23284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232846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Samanburður á nýtinugu</a:t>
            </a:r>
            <a:r>
              <a:rPr lang="en-GB" baseline="0"/>
              <a:t> gistirýma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'Úrvinnsla - inni gisting'!$I$99</c:f>
              <c:strCache>
                <c:ptCount val="1"/>
                <c:pt idx="0">
                  <c:v>Ísland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'Úrvinnsla - inni gisting'!$J$98:$V$98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20.23</c:v>
                </c:pt>
              </c:numCache>
            </c:numRef>
          </c:cat>
          <c:val>
            <c:numRef>
              <c:f>'Úrvinnsla - inni gisting'!$J$99:$V$99</c:f>
              <c:numCache>
                <c:formatCode>0.0%</c:formatCode>
                <c:ptCount val="13"/>
                <c:pt idx="0">
                  <c:v>0.41299999999999998</c:v>
                </c:pt>
                <c:pt idx="1">
                  <c:v>0.46300000000000002</c:v>
                </c:pt>
                <c:pt idx="2">
                  <c:v>0.49099999999999999</c:v>
                </c:pt>
                <c:pt idx="3">
                  <c:v>0.52</c:v>
                </c:pt>
                <c:pt idx="4">
                  <c:v>0.54100000000000004</c:v>
                </c:pt>
                <c:pt idx="5">
                  <c:v>0.60799999999999998</c:v>
                </c:pt>
                <c:pt idx="6">
                  <c:v>0.61599999999999999</c:v>
                </c:pt>
                <c:pt idx="7">
                  <c:v>0.58499999999999996</c:v>
                </c:pt>
                <c:pt idx="8">
                  <c:v>0.54700000000000004</c:v>
                </c:pt>
                <c:pt idx="9" formatCode="0.00%">
                  <c:v>0.20499999999999999</c:v>
                </c:pt>
                <c:pt idx="10" formatCode="0.00%">
                  <c:v>0.318</c:v>
                </c:pt>
                <c:pt idx="11">
                  <c:v>0.52400000000000002</c:v>
                </c:pt>
                <c:pt idx="12">
                  <c:v>0.57399999999999995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B2-4A20-8B16-486B4A975A77}"/>
            </c:ext>
          </c:extLst>
        </c:ser>
        <c:ser>
          <c:idx val="1"/>
          <c:order val="1"/>
          <c:tx>
            <c:strRef>
              <c:f>'Úrvinnsla - inni gisting'!$I$100</c:f>
              <c:strCache>
                <c:ptCount val="1"/>
                <c:pt idx="0">
                  <c:v>Miðsvæði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'Úrvinnsla - inni gisting'!$J$98:$V$98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20.23</c:v>
                </c:pt>
              </c:numCache>
            </c:numRef>
          </c:cat>
          <c:val>
            <c:numRef>
              <c:f>'Úrvinnsla - inni gisting'!$J$100:$V$100</c:f>
              <c:numCache>
                <c:formatCode>0.0%</c:formatCode>
                <c:ptCount val="13"/>
                <c:pt idx="0">
                  <c:v>2.3858190703465686E-2</c:v>
                </c:pt>
                <c:pt idx="1">
                  <c:v>2.5309072999087905E-2</c:v>
                </c:pt>
                <c:pt idx="2">
                  <c:v>0.36128891001541275</c:v>
                </c:pt>
                <c:pt idx="3">
                  <c:v>0.34962579921655362</c:v>
                </c:pt>
                <c:pt idx="4">
                  <c:v>0.40152666807932486</c:v>
                </c:pt>
                <c:pt idx="5">
                  <c:v>0.44553757801528415</c:v>
                </c:pt>
                <c:pt idx="6">
                  <c:v>0.39767990403321096</c:v>
                </c:pt>
                <c:pt idx="7">
                  <c:v>0.38094163577016443</c:v>
                </c:pt>
                <c:pt idx="8">
                  <c:v>0.37716686813897576</c:v>
                </c:pt>
                <c:pt idx="9">
                  <c:v>0.24764193944403254</c:v>
                </c:pt>
                <c:pt idx="10">
                  <c:v>0.33482777084682808</c:v>
                </c:pt>
                <c:pt idx="11">
                  <c:v>0.41978492411261104</c:v>
                </c:pt>
                <c:pt idx="12" formatCode="0%">
                  <c:v>0.44822720925775511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B2-4A20-8B16-486B4A975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988192"/>
        <c:axId val="238984912"/>
      </c:lineChart>
      <c:catAx>
        <c:axId val="23898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238984912"/>
        <c:crosses val="autoZero"/>
        <c:auto val="1"/>
        <c:lblAlgn val="ctr"/>
        <c:lblOffset val="100"/>
        <c:noMultiLvlLbl val="0"/>
      </c:catAx>
      <c:valAx>
        <c:axId val="238984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23898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Fjöldi tjaldsvæða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'Úrvinnsla - úti gisting '!$G$50</c:f>
              <c:strCache>
                <c:ptCount val="1"/>
                <c:pt idx="0">
                  <c:v>Jan-apríl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'Úrvinnsla - úti gisting '!$H$49:$T$49</c:f>
              <c:strCach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'Úrvinnsla - úti gisting '!$H$50:$T$50</c:f>
              <c:numCache>
                <c:formatCode>General</c:formatCode>
                <c:ptCount val="13"/>
                <c:pt idx="11">
                  <c:v>3</c:v>
                </c:pt>
                <c:pt idx="1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56-43EC-8468-759AD1DC947D}"/>
            </c:ext>
          </c:extLst>
        </c:ser>
        <c:ser>
          <c:idx val="1"/>
          <c:order val="1"/>
          <c:tx>
            <c:strRef>
              <c:f>'Úrvinnsla - úti gisting '!$G$51</c:f>
              <c:strCache>
                <c:ptCount val="1"/>
                <c:pt idx="0">
                  <c:v>Maí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'Úrvinnsla - úti gisting '!$H$49:$T$49</c:f>
              <c:strCach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'Úrvinnsla - úti gisting '!$H$51:$T$51</c:f>
              <c:numCache>
                <c:formatCode>General</c:formatCode>
                <c:ptCount val="13"/>
                <c:pt idx="1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56-43EC-8468-759AD1DC947D}"/>
            </c:ext>
          </c:extLst>
        </c:ser>
        <c:ser>
          <c:idx val="2"/>
          <c:order val="2"/>
          <c:tx>
            <c:strRef>
              <c:f>'Úrvinnsla - úti gisting '!$G$52</c:f>
              <c:strCache>
                <c:ptCount val="1"/>
                <c:pt idx="0">
                  <c:v>Júní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'Úrvinnsla - úti gisting '!$H$49:$T$49</c:f>
              <c:strCach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'Úrvinnsla - úti gisting '!$H$52:$T$52</c:f>
              <c:numCache>
                <c:formatCode>General</c:formatCode>
                <c:ptCount val="13"/>
                <c:pt idx="0">
                  <c:v>10</c:v>
                </c:pt>
                <c:pt idx="1">
                  <c:v>13</c:v>
                </c:pt>
                <c:pt idx="2">
                  <c:v>14</c:v>
                </c:pt>
                <c:pt idx="3">
                  <c:v>13</c:v>
                </c:pt>
                <c:pt idx="4">
                  <c:v>12</c:v>
                </c:pt>
                <c:pt idx="5">
                  <c:v>12</c:v>
                </c:pt>
                <c:pt idx="6">
                  <c:v>11</c:v>
                </c:pt>
                <c:pt idx="7">
                  <c:v>10</c:v>
                </c:pt>
                <c:pt idx="8">
                  <c:v>10</c:v>
                </c:pt>
                <c:pt idx="9">
                  <c:v>9</c:v>
                </c:pt>
                <c:pt idx="10">
                  <c:v>9</c:v>
                </c:pt>
                <c:pt idx="11">
                  <c:v>8</c:v>
                </c:pt>
                <c:pt idx="1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56-43EC-8468-759AD1DC947D}"/>
            </c:ext>
          </c:extLst>
        </c:ser>
        <c:ser>
          <c:idx val="3"/>
          <c:order val="3"/>
          <c:tx>
            <c:strRef>
              <c:f>'Úrvinnsla - úti gisting '!$G$53</c:f>
              <c:strCache>
                <c:ptCount val="1"/>
                <c:pt idx="0">
                  <c:v>Júlí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'Úrvinnsla - úti gisting '!$H$49:$T$49</c:f>
              <c:strCach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'Úrvinnsla - úti gisting '!$H$53:$T$53</c:f>
              <c:numCache>
                <c:formatCode>General</c:formatCode>
                <c:ptCount val="13"/>
                <c:pt idx="0">
                  <c:v>13</c:v>
                </c:pt>
                <c:pt idx="1">
                  <c:v>14</c:v>
                </c:pt>
                <c:pt idx="2">
                  <c:v>14</c:v>
                </c:pt>
                <c:pt idx="3">
                  <c:v>15</c:v>
                </c:pt>
                <c:pt idx="4">
                  <c:v>13</c:v>
                </c:pt>
                <c:pt idx="5">
                  <c:v>13</c:v>
                </c:pt>
                <c:pt idx="6">
                  <c:v>12</c:v>
                </c:pt>
                <c:pt idx="7">
                  <c:v>11</c:v>
                </c:pt>
                <c:pt idx="8">
                  <c:v>11</c:v>
                </c:pt>
                <c:pt idx="9">
                  <c:v>11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56-43EC-8468-759AD1DC947D}"/>
            </c:ext>
          </c:extLst>
        </c:ser>
        <c:ser>
          <c:idx val="4"/>
          <c:order val="4"/>
          <c:tx>
            <c:strRef>
              <c:f>'Úrvinnsla - úti gisting '!$G$54</c:f>
              <c:strCache>
                <c:ptCount val="1"/>
                <c:pt idx="0">
                  <c:v>Ágúst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'Úrvinnsla - úti gisting '!$H$49:$T$49</c:f>
              <c:strCach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'Úrvinnsla - úti gisting '!$H$54:$T$54</c:f>
              <c:numCache>
                <c:formatCode>General</c:formatCode>
                <c:ptCount val="13"/>
                <c:pt idx="0">
                  <c:v>13</c:v>
                </c:pt>
                <c:pt idx="1">
                  <c:v>14</c:v>
                </c:pt>
                <c:pt idx="2">
                  <c:v>14</c:v>
                </c:pt>
                <c:pt idx="3">
                  <c:v>15</c:v>
                </c:pt>
                <c:pt idx="4">
                  <c:v>13</c:v>
                </c:pt>
                <c:pt idx="5">
                  <c:v>13</c:v>
                </c:pt>
                <c:pt idx="6">
                  <c:v>12</c:v>
                </c:pt>
                <c:pt idx="7">
                  <c:v>9</c:v>
                </c:pt>
                <c:pt idx="8" formatCode="0">
                  <c:v>11</c:v>
                </c:pt>
                <c:pt idx="9" formatCode="0">
                  <c:v>11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56-43EC-8468-759AD1DC947D}"/>
            </c:ext>
          </c:extLst>
        </c:ser>
        <c:ser>
          <c:idx val="5"/>
          <c:order val="5"/>
          <c:tx>
            <c:strRef>
              <c:f>'Úrvinnsla - úti gisting '!$G$55</c:f>
              <c:strCache>
                <c:ptCount val="1"/>
                <c:pt idx="0">
                  <c:v>September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'Úrvinnsla - úti gisting '!$H$49:$T$49</c:f>
              <c:strCach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'Úrvinnsla - úti gisting '!$H$55:$T$55</c:f>
              <c:numCache>
                <c:formatCode>General</c:formatCode>
                <c:ptCount val="13"/>
                <c:pt idx="0">
                  <c:v>2</c:v>
                </c:pt>
                <c:pt idx="1">
                  <c:v>6</c:v>
                </c:pt>
                <c:pt idx="3">
                  <c:v>2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7</c:v>
                </c:pt>
                <c:pt idx="8" formatCode="0">
                  <c:v>7</c:v>
                </c:pt>
                <c:pt idx="9" formatCode="0">
                  <c:v>8</c:v>
                </c:pt>
                <c:pt idx="10">
                  <c:v>6</c:v>
                </c:pt>
                <c:pt idx="11">
                  <c:v>6</c:v>
                </c:pt>
                <c:pt idx="1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69-44F8-ACDF-8C58121BBB6E}"/>
            </c:ext>
          </c:extLst>
        </c:ser>
        <c:ser>
          <c:idx val="6"/>
          <c:order val="6"/>
          <c:tx>
            <c:strRef>
              <c:f>'Úrvinnsla - úti gisting '!$G$56</c:f>
              <c:strCache>
                <c:ptCount val="1"/>
                <c:pt idx="0">
                  <c:v>Október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'Úrvinnsla - úti gisting '!$H$49:$T$49</c:f>
              <c:strCach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'Úrvinnsla - úti gisting '!$H$56:$T$56</c:f>
              <c:numCache>
                <c:formatCode>General</c:formatCode>
                <c:ptCount val="13"/>
                <c:pt idx="10">
                  <c:v>3</c:v>
                </c:pt>
                <c:pt idx="11">
                  <c:v>3</c:v>
                </c:pt>
                <c:pt idx="1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69-44F8-ACDF-8C58121BBB6E}"/>
            </c:ext>
          </c:extLst>
        </c:ser>
        <c:ser>
          <c:idx val="7"/>
          <c:order val="7"/>
          <c:tx>
            <c:strRef>
              <c:f>'Úrvinnsla - úti gisting '!$G$57</c:f>
              <c:strCache>
                <c:ptCount val="1"/>
                <c:pt idx="0">
                  <c:v>Nóvember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'Úrvinnsla - úti gisting '!$H$49:$T$49</c:f>
              <c:strCach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'Úrvinnsla - úti gisting '!$H$57:$T$57</c:f>
              <c:numCache>
                <c:formatCode>General</c:formatCode>
                <c:ptCount val="13"/>
                <c:pt idx="10">
                  <c:v>3</c:v>
                </c:pt>
                <c:pt idx="11">
                  <c:v>3</c:v>
                </c:pt>
                <c:pt idx="1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69-44F8-ACDF-8C58121BBB6E}"/>
            </c:ext>
          </c:extLst>
        </c:ser>
        <c:ser>
          <c:idx val="8"/>
          <c:order val="8"/>
          <c:tx>
            <c:strRef>
              <c:f>'Úrvinnsla - úti gisting '!$G$58</c:f>
              <c:strCache>
                <c:ptCount val="1"/>
                <c:pt idx="0">
                  <c:v>Desember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'Úrvinnsla - úti gisting '!$H$49:$T$49</c:f>
              <c:strCach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'Úrvinnsla - úti gisting '!$H$58:$T$58</c:f>
              <c:numCache>
                <c:formatCode>General</c:formatCode>
                <c:ptCount val="13"/>
                <c:pt idx="10">
                  <c:v>3</c:v>
                </c:pt>
                <c:pt idx="11">
                  <c:v>2</c:v>
                </c:pt>
                <c:pt idx="1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13-E14A-B972-C89E2DE91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7692024"/>
        <c:axId val="717692352"/>
      </c:barChart>
      <c:catAx>
        <c:axId val="717692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717692352"/>
        <c:crosses val="autoZero"/>
        <c:auto val="1"/>
        <c:lblAlgn val="ctr"/>
        <c:lblOffset val="100"/>
        <c:noMultiLvlLbl val="0"/>
      </c:catAx>
      <c:valAx>
        <c:axId val="71769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717692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Fjöldi gistinátta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'Úrvinnsla - úti gisting '!$H$9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'Úrvinnsla - úti gisting '!$G$10:$G$18</c:f>
              <c:strCache>
                <c:ptCount val="9"/>
                <c:pt idx="0">
                  <c:v>Jan-apríl</c:v>
                </c:pt>
                <c:pt idx="1">
                  <c:v>Maí</c:v>
                </c:pt>
                <c:pt idx="2">
                  <c:v>Júní</c:v>
                </c:pt>
                <c:pt idx="3">
                  <c:v>Júlí</c:v>
                </c:pt>
                <c:pt idx="4">
                  <c:v>Ágúst</c:v>
                </c:pt>
                <c:pt idx="5">
                  <c:v>September</c:v>
                </c:pt>
                <c:pt idx="6">
                  <c:v>Október</c:v>
                </c:pt>
                <c:pt idx="7">
                  <c:v>Nóvember</c:v>
                </c:pt>
                <c:pt idx="8">
                  <c:v>Desember</c:v>
                </c:pt>
              </c:strCache>
            </c:strRef>
          </c:cat>
          <c:val>
            <c:numRef>
              <c:f>'Úrvinnsla - úti gisting '!$H$10:$H$18</c:f>
              <c:numCache>
                <c:formatCode>General</c:formatCode>
                <c:ptCount val="9"/>
                <c:pt idx="2">
                  <c:v>2415</c:v>
                </c:pt>
                <c:pt idx="3">
                  <c:v>442</c:v>
                </c:pt>
                <c:pt idx="4">
                  <c:v>51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15-44F9-B43E-4D55AA3B2829}"/>
            </c:ext>
          </c:extLst>
        </c:ser>
        <c:ser>
          <c:idx val="1"/>
          <c:order val="1"/>
          <c:tx>
            <c:strRef>
              <c:f>'Úrvinnsla - úti gisting '!$I$9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'Úrvinnsla - úti gisting '!$G$10:$G$18</c:f>
              <c:strCache>
                <c:ptCount val="9"/>
                <c:pt idx="0">
                  <c:v>Jan-apríl</c:v>
                </c:pt>
                <c:pt idx="1">
                  <c:v>Maí</c:v>
                </c:pt>
                <c:pt idx="2">
                  <c:v>Júní</c:v>
                </c:pt>
                <c:pt idx="3">
                  <c:v>Júlí</c:v>
                </c:pt>
                <c:pt idx="4">
                  <c:v>Ágúst</c:v>
                </c:pt>
                <c:pt idx="5">
                  <c:v>September</c:v>
                </c:pt>
                <c:pt idx="6">
                  <c:v>Október</c:v>
                </c:pt>
                <c:pt idx="7">
                  <c:v>Nóvember</c:v>
                </c:pt>
                <c:pt idx="8">
                  <c:v>Desember</c:v>
                </c:pt>
              </c:strCache>
            </c:strRef>
          </c:cat>
          <c:val>
            <c:numRef>
              <c:f>'Úrvinnsla - úti gisting '!$I$10:$I$18</c:f>
              <c:numCache>
                <c:formatCode>General</c:formatCode>
                <c:ptCount val="9"/>
                <c:pt idx="1">
                  <c:v>143</c:v>
                </c:pt>
                <c:pt idx="2">
                  <c:v>3055</c:v>
                </c:pt>
                <c:pt idx="3">
                  <c:v>15171</c:v>
                </c:pt>
                <c:pt idx="4">
                  <c:v>11731</c:v>
                </c:pt>
                <c:pt idx="5">
                  <c:v>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15-44F9-B43E-4D55AA3B2829}"/>
            </c:ext>
          </c:extLst>
        </c:ser>
        <c:ser>
          <c:idx val="2"/>
          <c:order val="2"/>
          <c:tx>
            <c:strRef>
              <c:f>'Úrvinnsla - úti gisting '!$J$9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'Úrvinnsla - úti gisting '!$G$10:$G$18</c:f>
              <c:strCache>
                <c:ptCount val="9"/>
                <c:pt idx="0">
                  <c:v>Jan-apríl</c:v>
                </c:pt>
                <c:pt idx="1">
                  <c:v>Maí</c:v>
                </c:pt>
                <c:pt idx="2">
                  <c:v>Júní</c:v>
                </c:pt>
                <c:pt idx="3">
                  <c:v>Júlí</c:v>
                </c:pt>
                <c:pt idx="4">
                  <c:v>Ágúst</c:v>
                </c:pt>
                <c:pt idx="5">
                  <c:v>September</c:v>
                </c:pt>
                <c:pt idx="6">
                  <c:v>Október</c:v>
                </c:pt>
                <c:pt idx="7">
                  <c:v>Nóvember</c:v>
                </c:pt>
                <c:pt idx="8">
                  <c:v>Desember</c:v>
                </c:pt>
              </c:strCache>
            </c:strRef>
          </c:cat>
          <c:val>
            <c:numRef>
              <c:f>'Úrvinnsla - úti gisting '!$J$10:$J$18</c:f>
              <c:numCache>
                <c:formatCode>General</c:formatCode>
                <c:ptCount val="9"/>
                <c:pt idx="2">
                  <c:v>5086</c:v>
                </c:pt>
                <c:pt idx="3">
                  <c:v>20772</c:v>
                </c:pt>
                <c:pt idx="4">
                  <c:v>10294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15-44F9-B43E-4D55AA3B2829}"/>
            </c:ext>
          </c:extLst>
        </c:ser>
        <c:ser>
          <c:idx val="3"/>
          <c:order val="3"/>
          <c:tx>
            <c:strRef>
              <c:f>'Úrvinnsla - úti gisting '!$K$9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'Úrvinnsla - úti gisting '!$G$10:$G$18</c:f>
              <c:strCache>
                <c:ptCount val="9"/>
                <c:pt idx="0">
                  <c:v>Jan-apríl</c:v>
                </c:pt>
                <c:pt idx="1">
                  <c:v>Maí</c:v>
                </c:pt>
                <c:pt idx="2">
                  <c:v>Júní</c:v>
                </c:pt>
                <c:pt idx="3">
                  <c:v>Júlí</c:v>
                </c:pt>
                <c:pt idx="4">
                  <c:v>Ágúst</c:v>
                </c:pt>
                <c:pt idx="5">
                  <c:v>September</c:v>
                </c:pt>
                <c:pt idx="6">
                  <c:v>Október</c:v>
                </c:pt>
                <c:pt idx="7">
                  <c:v>Nóvember</c:v>
                </c:pt>
                <c:pt idx="8">
                  <c:v>Desember</c:v>
                </c:pt>
              </c:strCache>
            </c:strRef>
          </c:cat>
          <c:val>
            <c:numRef>
              <c:f>'Úrvinnsla - úti gisting '!$K$10:$K$18</c:f>
              <c:numCache>
                <c:formatCode>General</c:formatCode>
                <c:ptCount val="9"/>
                <c:pt idx="1">
                  <c:v>539</c:v>
                </c:pt>
                <c:pt idx="2">
                  <c:v>11945</c:v>
                </c:pt>
                <c:pt idx="3">
                  <c:v>31818</c:v>
                </c:pt>
                <c:pt idx="4">
                  <c:v>17029</c:v>
                </c:pt>
                <c:pt idx="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15-44F9-B43E-4D55AA3B2829}"/>
            </c:ext>
          </c:extLst>
        </c:ser>
        <c:ser>
          <c:idx val="4"/>
          <c:order val="4"/>
          <c:tx>
            <c:strRef>
              <c:f>'Úrvinnsla - úti gisting '!$L$9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'Úrvinnsla - úti gisting '!$G$10:$G$18</c:f>
              <c:strCache>
                <c:ptCount val="9"/>
                <c:pt idx="0">
                  <c:v>Jan-apríl</c:v>
                </c:pt>
                <c:pt idx="1">
                  <c:v>Maí</c:v>
                </c:pt>
                <c:pt idx="2">
                  <c:v>Júní</c:v>
                </c:pt>
                <c:pt idx="3">
                  <c:v>Júlí</c:v>
                </c:pt>
                <c:pt idx="4">
                  <c:v>Ágúst</c:v>
                </c:pt>
                <c:pt idx="5">
                  <c:v>September</c:v>
                </c:pt>
                <c:pt idx="6">
                  <c:v>Október</c:v>
                </c:pt>
                <c:pt idx="7">
                  <c:v>Nóvember</c:v>
                </c:pt>
                <c:pt idx="8">
                  <c:v>Desember</c:v>
                </c:pt>
              </c:strCache>
            </c:strRef>
          </c:cat>
          <c:val>
            <c:numRef>
              <c:f>'Úrvinnsla - úti gisting '!$L$10:$L$18</c:f>
              <c:numCache>
                <c:formatCode>General</c:formatCode>
                <c:ptCount val="9"/>
                <c:pt idx="1">
                  <c:v>305</c:v>
                </c:pt>
                <c:pt idx="2">
                  <c:v>7324</c:v>
                </c:pt>
                <c:pt idx="3">
                  <c:v>12983</c:v>
                </c:pt>
                <c:pt idx="4">
                  <c:v>16890</c:v>
                </c:pt>
                <c:pt idx="5">
                  <c:v>1182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15-44F9-B43E-4D55AA3B2829}"/>
            </c:ext>
          </c:extLst>
        </c:ser>
        <c:ser>
          <c:idx val="5"/>
          <c:order val="5"/>
          <c:tx>
            <c:strRef>
              <c:f>'Úrvinnsla - úti gisting '!$M$9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'Úrvinnsla - úti gisting '!$G$10:$G$18</c:f>
              <c:strCache>
                <c:ptCount val="9"/>
                <c:pt idx="0">
                  <c:v>Jan-apríl</c:v>
                </c:pt>
                <c:pt idx="1">
                  <c:v>Maí</c:v>
                </c:pt>
                <c:pt idx="2">
                  <c:v>Júní</c:v>
                </c:pt>
                <c:pt idx="3">
                  <c:v>Júlí</c:v>
                </c:pt>
                <c:pt idx="4">
                  <c:v>Ágúst</c:v>
                </c:pt>
                <c:pt idx="5">
                  <c:v>September</c:v>
                </c:pt>
                <c:pt idx="6">
                  <c:v>Október</c:v>
                </c:pt>
                <c:pt idx="7">
                  <c:v>Nóvember</c:v>
                </c:pt>
                <c:pt idx="8">
                  <c:v>Desember</c:v>
                </c:pt>
              </c:strCache>
            </c:strRef>
          </c:cat>
          <c:val>
            <c:numRef>
              <c:f>'Úrvinnsla - úti gisting '!$M$10:$M$18</c:f>
              <c:numCache>
                <c:formatCode>General</c:formatCode>
                <c:ptCount val="9"/>
                <c:pt idx="1">
                  <c:v>934</c:v>
                </c:pt>
                <c:pt idx="2">
                  <c:v>9955</c:v>
                </c:pt>
                <c:pt idx="3">
                  <c:v>15358</c:v>
                </c:pt>
                <c:pt idx="4">
                  <c:v>21157</c:v>
                </c:pt>
                <c:pt idx="5">
                  <c:v>3346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715-44F9-B43E-4D55AA3B2829}"/>
            </c:ext>
          </c:extLst>
        </c:ser>
        <c:ser>
          <c:idx val="6"/>
          <c:order val="6"/>
          <c:tx>
            <c:strRef>
              <c:f>'Úrvinnsla - úti gisting '!$N$9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'Úrvinnsla - úti gisting '!$G$10:$G$18</c:f>
              <c:strCache>
                <c:ptCount val="9"/>
                <c:pt idx="0">
                  <c:v>Jan-apríl</c:v>
                </c:pt>
                <c:pt idx="1">
                  <c:v>Maí</c:v>
                </c:pt>
                <c:pt idx="2">
                  <c:v>Júní</c:v>
                </c:pt>
                <c:pt idx="3">
                  <c:v>Júlí</c:v>
                </c:pt>
                <c:pt idx="4">
                  <c:v>Ágúst</c:v>
                </c:pt>
                <c:pt idx="5">
                  <c:v>September</c:v>
                </c:pt>
                <c:pt idx="6">
                  <c:v>Október</c:v>
                </c:pt>
                <c:pt idx="7">
                  <c:v>Nóvember</c:v>
                </c:pt>
                <c:pt idx="8">
                  <c:v>Desember</c:v>
                </c:pt>
              </c:strCache>
            </c:strRef>
          </c:cat>
          <c:val>
            <c:numRef>
              <c:f>'Úrvinnsla - úti gisting '!$N$10:$N$18</c:f>
              <c:numCache>
                <c:formatCode>General</c:formatCode>
                <c:ptCount val="9"/>
                <c:pt idx="1">
                  <c:v>2734</c:v>
                </c:pt>
                <c:pt idx="2">
                  <c:v>8398</c:v>
                </c:pt>
                <c:pt idx="3">
                  <c:v>23288</c:v>
                </c:pt>
                <c:pt idx="4">
                  <c:v>24288</c:v>
                </c:pt>
                <c:pt idx="5">
                  <c:v>7366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15-44F9-B43E-4D55AA3B2829}"/>
            </c:ext>
          </c:extLst>
        </c:ser>
        <c:ser>
          <c:idx val="7"/>
          <c:order val="7"/>
          <c:tx>
            <c:strRef>
              <c:f>'Úrvinnsla - úti gisting '!$O$9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'Úrvinnsla - úti gisting '!$G$10:$G$18</c:f>
              <c:strCache>
                <c:ptCount val="9"/>
                <c:pt idx="0">
                  <c:v>Jan-apríl</c:v>
                </c:pt>
                <c:pt idx="1">
                  <c:v>Maí</c:v>
                </c:pt>
                <c:pt idx="2">
                  <c:v>Júní</c:v>
                </c:pt>
                <c:pt idx="3">
                  <c:v>Júlí</c:v>
                </c:pt>
                <c:pt idx="4">
                  <c:v>Ágúst</c:v>
                </c:pt>
                <c:pt idx="5">
                  <c:v>September</c:v>
                </c:pt>
                <c:pt idx="6">
                  <c:v>Október</c:v>
                </c:pt>
                <c:pt idx="7">
                  <c:v>Nóvember</c:v>
                </c:pt>
                <c:pt idx="8">
                  <c:v>Desember</c:v>
                </c:pt>
              </c:strCache>
            </c:strRef>
          </c:cat>
          <c:val>
            <c:numRef>
              <c:f>'Úrvinnsla - úti gisting '!$O$10:$O$18</c:f>
              <c:numCache>
                <c:formatCode>General</c:formatCode>
                <c:ptCount val="9"/>
                <c:pt idx="1">
                  <c:v>5021</c:v>
                </c:pt>
                <c:pt idx="2">
                  <c:v>10503</c:v>
                </c:pt>
                <c:pt idx="3">
                  <c:v>22214</c:v>
                </c:pt>
                <c:pt idx="4">
                  <c:v>31244</c:v>
                </c:pt>
                <c:pt idx="5">
                  <c:v>7795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715-44F9-B43E-4D55AA3B2829}"/>
            </c:ext>
          </c:extLst>
        </c:ser>
        <c:ser>
          <c:idx val="8"/>
          <c:order val="8"/>
          <c:tx>
            <c:strRef>
              <c:f>'Úrvinnsla - úti gisting '!$P$9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'Úrvinnsla - úti gisting '!$G$10:$G$18</c:f>
              <c:strCache>
                <c:ptCount val="9"/>
                <c:pt idx="0">
                  <c:v>Jan-apríl</c:v>
                </c:pt>
                <c:pt idx="1">
                  <c:v>Maí</c:v>
                </c:pt>
                <c:pt idx="2">
                  <c:v>Júní</c:v>
                </c:pt>
                <c:pt idx="3">
                  <c:v>Júlí</c:v>
                </c:pt>
                <c:pt idx="4">
                  <c:v>Ágúst</c:v>
                </c:pt>
                <c:pt idx="5">
                  <c:v>September</c:v>
                </c:pt>
                <c:pt idx="6">
                  <c:v>Október</c:v>
                </c:pt>
                <c:pt idx="7">
                  <c:v>Nóvember</c:v>
                </c:pt>
                <c:pt idx="8">
                  <c:v>Desember</c:v>
                </c:pt>
              </c:strCache>
            </c:strRef>
          </c:cat>
          <c:val>
            <c:numRef>
              <c:f>'Úrvinnsla - úti gisting '!$P$10:$P$18</c:f>
              <c:numCache>
                <c:formatCode>General</c:formatCode>
                <c:ptCount val="9"/>
                <c:pt idx="1">
                  <c:v>3969</c:v>
                </c:pt>
                <c:pt idx="2">
                  <c:v>9535</c:v>
                </c:pt>
                <c:pt idx="3">
                  <c:v>19435</c:v>
                </c:pt>
                <c:pt idx="4">
                  <c:v>20812</c:v>
                </c:pt>
                <c:pt idx="5">
                  <c:v>8156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15-44F9-B43E-4D55AA3B2829}"/>
            </c:ext>
          </c:extLst>
        </c:ser>
        <c:ser>
          <c:idx val="9"/>
          <c:order val="9"/>
          <c:tx>
            <c:strRef>
              <c:f>'Úrvinnsla - úti gisting '!$Q$9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'Úrvinnsla - úti gisting '!$G$10:$G$18</c:f>
              <c:strCache>
                <c:ptCount val="9"/>
                <c:pt idx="0">
                  <c:v>Jan-apríl</c:v>
                </c:pt>
                <c:pt idx="1">
                  <c:v>Maí</c:v>
                </c:pt>
                <c:pt idx="2">
                  <c:v>Júní</c:v>
                </c:pt>
                <c:pt idx="3">
                  <c:v>Júlí</c:v>
                </c:pt>
                <c:pt idx="4">
                  <c:v>Ágúst</c:v>
                </c:pt>
                <c:pt idx="5">
                  <c:v>September</c:v>
                </c:pt>
                <c:pt idx="6">
                  <c:v>Október</c:v>
                </c:pt>
                <c:pt idx="7">
                  <c:v>Nóvember</c:v>
                </c:pt>
                <c:pt idx="8">
                  <c:v>Desember</c:v>
                </c:pt>
              </c:strCache>
            </c:strRef>
          </c:cat>
          <c:val>
            <c:numRef>
              <c:f>'Úrvinnsla - úti gisting '!$Q$10:$Q$18</c:f>
              <c:numCache>
                <c:formatCode>General</c:formatCode>
                <c:ptCount val="9"/>
                <c:pt idx="1">
                  <c:v>516</c:v>
                </c:pt>
                <c:pt idx="2">
                  <c:v>3454</c:v>
                </c:pt>
                <c:pt idx="3">
                  <c:v>10700</c:v>
                </c:pt>
                <c:pt idx="4">
                  <c:v>11443</c:v>
                </c:pt>
                <c:pt idx="5">
                  <c:v>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715-44F9-B43E-4D55AA3B2829}"/>
            </c:ext>
          </c:extLst>
        </c:ser>
        <c:ser>
          <c:idx val="10"/>
          <c:order val="10"/>
          <c:tx>
            <c:strRef>
              <c:f>'Úrvinnsla - úti gisting '!$R$9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'Úrvinnsla - úti gisting '!$G$10:$G$18</c:f>
              <c:strCache>
                <c:ptCount val="9"/>
                <c:pt idx="0">
                  <c:v>Jan-apríl</c:v>
                </c:pt>
                <c:pt idx="1">
                  <c:v>Maí</c:v>
                </c:pt>
                <c:pt idx="2">
                  <c:v>Júní</c:v>
                </c:pt>
                <c:pt idx="3">
                  <c:v>Júlí</c:v>
                </c:pt>
                <c:pt idx="4">
                  <c:v>Ágúst</c:v>
                </c:pt>
                <c:pt idx="5">
                  <c:v>September</c:v>
                </c:pt>
                <c:pt idx="6">
                  <c:v>Október</c:v>
                </c:pt>
                <c:pt idx="7">
                  <c:v>Nóvember</c:v>
                </c:pt>
                <c:pt idx="8">
                  <c:v>Desember</c:v>
                </c:pt>
              </c:strCache>
            </c:strRef>
          </c:cat>
          <c:val>
            <c:numRef>
              <c:f>'Úrvinnsla - úti gisting '!$R$10:$R$18</c:f>
              <c:numCache>
                <c:formatCode>General</c:formatCode>
                <c:ptCount val="9"/>
                <c:pt idx="1">
                  <c:v>510</c:v>
                </c:pt>
                <c:pt idx="2">
                  <c:v>5024</c:v>
                </c:pt>
                <c:pt idx="3">
                  <c:v>22967</c:v>
                </c:pt>
                <c:pt idx="4">
                  <c:v>17951</c:v>
                </c:pt>
                <c:pt idx="5">
                  <c:v>3747</c:v>
                </c:pt>
                <c:pt idx="6">
                  <c:v>1616</c:v>
                </c:pt>
                <c:pt idx="7">
                  <c:v>271</c:v>
                </c:pt>
                <c:pt idx="8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715-44F9-B43E-4D55AA3B2829}"/>
            </c:ext>
          </c:extLst>
        </c:ser>
        <c:ser>
          <c:idx val="11"/>
          <c:order val="11"/>
          <c:tx>
            <c:strRef>
              <c:f>'Úrvinnsla - úti gisting '!$S$9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'Úrvinnsla - úti gisting '!$G$10:$G$18</c:f>
              <c:strCache>
                <c:ptCount val="9"/>
                <c:pt idx="0">
                  <c:v>Jan-apríl</c:v>
                </c:pt>
                <c:pt idx="1">
                  <c:v>Maí</c:v>
                </c:pt>
                <c:pt idx="2">
                  <c:v>Júní</c:v>
                </c:pt>
                <c:pt idx="3">
                  <c:v>Júlí</c:v>
                </c:pt>
                <c:pt idx="4">
                  <c:v>Ágúst</c:v>
                </c:pt>
                <c:pt idx="5">
                  <c:v>September</c:v>
                </c:pt>
                <c:pt idx="6">
                  <c:v>Október</c:v>
                </c:pt>
                <c:pt idx="7">
                  <c:v>Nóvember</c:v>
                </c:pt>
                <c:pt idx="8">
                  <c:v>Desember</c:v>
                </c:pt>
              </c:strCache>
            </c:strRef>
          </c:cat>
          <c:val>
            <c:numRef>
              <c:f>'Úrvinnsla - úti gisting '!$S$10:$S$18</c:f>
              <c:numCache>
                <c:formatCode>General</c:formatCode>
                <c:ptCount val="9"/>
                <c:pt idx="0">
                  <c:v>1370</c:v>
                </c:pt>
                <c:pt idx="1">
                  <c:v>2661</c:v>
                </c:pt>
                <c:pt idx="2">
                  <c:v>8818</c:v>
                </c:pt>
                <c:pt idx="3">
                  <c:v>28206</c:v>
                </c:pt>
                <c:pt idx="4">
                  <c:v>22082</c:v>
                </c:pt>
                <c:pt idx="5">
                  <c:v>7083</c:v>
                </c:pt>
                <c:pt idx="6">
                  <c:v>1705</c:v>
                </c:pt>
                <c:pt idx="7">
                  <c:v>695</c:v>
                </c:pt>
                <c:pt idx="8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C2-F64E-9DD1-FC37F460F506}"/>
            </c:ext>
          </c:extLst>
        </c:ser>
        <c:ser>
          <c:idx val="12"/>
          <c:order val="12"/>
          <c:tx>
            <c:strRef>
              <c:f>'Úrvinnsla - úti gisting '!$T$9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'Úrvinnsla - úti gisting '!$G$10:$G$18</c:f>
              <c:strCache>
                <c:ptCount val="9"/>
                <c:pt idx="0">
                  <c:v>Jan-apríl</c:v>
                </c:pt>
                <c:pt idx="1">
                  <c:v>Maí</c:v>
                </c:pt>
                <c:pt idx="2">
                  <c:v>Júní</c:v>
                </c:pt>
                <c:pt idx="3">
                  <c:v>Júlí</c:v>
                </c:pt>
                <c:pt idx="4">
                  <c:v>Ágúst</c:v>
                </c:pt>
                <c:pt idx="5">
                  <c:v>September</c:v>
                </c:pt>
                <c:pt idx="6">
                  <c:v>Október</c:v>
                </c:pt>
                <c:pt idx="7">
                  <c:v>Nóvember</c:v>
                </c:pt>
                <c:pt idx="8">
                  <c:v>Desember</c:v>
                </c:pt>
              </c:strCache>
            </c:strRef>
          </c:cat>
          <c:val>
            <c:numRef>
              <c:f>'Úrvinnsla - úti gisting '!$T$10:$T$18</c:f>
              <c:numCache>
                <c:formatCode>General</c:formatCode>
                <c:ptCount val="9"/>
                <c:pt idx="0">
                  <c:v>2191</c:v>
                </c:pt>
                <c:pt idx="1">
                  <c:v>4600</c:v>
                </c:pt>
                <c:pt idx="2">
                  <c:v>12291</c:v>
                </c:pt>
                <c:pt idx="3">
                  <c:v>26593</c:v>
                </c:pt>
                <c:pt idx="4">
                  <c:v>31626</c:v>
                </c:pt>
                <c:pt idx="6">
                  <c:v>2192</c:v>
                </c:pt>
                <c:pt idx="7">
                  <c:v>550</c:v>
                </c:pt>
                <c:pt idx="8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33-3E45-BAB8-AD7A62551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1392712"/>
        <c:axId val="811403208"/>
      </c:barChart>
      <c:catAx>
        <c:axId val="811392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811403208"/>
        <c:crosses val="autoZero"/>
        <c:auto val="1"/>
        <c:lblAlgn val="ctr"/>
        <c:lblOffset val="100"/>
        <c:noMultiLvlLbl val="0"/>
      </c:catAx>
      <c:valAx>
        <c:axId val="811403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811392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Birting!$A$45</c:f>
              <c:strCache>
                <c:ptCount val="1"/>
                <c:pt idx="0">
                  <c:v>Alls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Birting!$B$44:$M$44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Birting!$B$45:$M$45</c:f>
              <c:numCache>
                <c:formatCode>General</c:formatCode>
                <c:ptCount val="12"/>
                <c:pt idx="0">
                  <c:v>28229</c:v>
                </c:pt>
                <c:pt idx="1">
                  <c:v>30756</c:v>
                </c:pt>
                <c:pt idx="2">
                  <c:v>36152</c:v>
                </c:pt>
                <c:pt idx="3">
                  <c:v>61379</c:v>
                </c:pt>
                <c:pt idx="4">
                  <c:v>38684</c:v>
                </c:pt>
                <c:pt idx="5">
                  <c:v>50750</c:v>
                </c:pt>
                <c:pt idx="6">
                  <c:v>66074</c:v>
                </c:pt>
                <c:pt idx="7">
                  <c:v>76777</c:v>
                </c:pt>
                <c:pt idx="8">
                  <c:v>61907</c:v>
                </c:pt>
                <c:pt idx="9">
                  <c:v>26998</c:v>
                </c:pt>
                <c:pt idx="10">
                  <c:v>52139</c:v>
                </c:pt>
                <c:pt idx="11">
                  <c:v>71328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D8-D440-8E99-E1C2B456E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326287"/>
        <c:axId val="22849647"/>
      </c:lineChart>
      <c:catAx>
        <c:axId val="130326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22849647"/>
        <c:crosses val="autoZero"/>
        <c:auto val="1"/>
        <c:lblAlgn val="ctr"/>
        <c:lblOffset val="100"/>
        <c:noMultiLvlLbl val="0"/>
      </c:catAx>
      <c:valAx>
        <c:axId val="22849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30326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Birting!$A$10</c:f>
              <c:strCache>
                <c:ptCount val="1"/>
                <c:pt idx="0">
                  <c:v>Jan-apríl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Birting!$B$9:$M$9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Birting!$B$10:$M$10</c:f>
              <c:numCache>
                <c:formatCode>General</c:formatCode>
                <c:ptCount val="12"/>
                <c:pt idx="11">
                  <c:v>1370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05-CE43-8285-82ACEF71E422}"/>
            </c:ext>
          </c:extLst>
        </c:ser>
        <c:ser>
          <c:idx val="1"/>
          <c:order val="1"/>
          <c:tx>
            <c:strRef>
              <c:f>Birting!$A$11</c:f>
              <c:strCache>
                <c:ptCount val="1"/>
                <c:pt idx="0">
                  <c:v>Maí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Birting!$B$9:$M$9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Birting!$B$11:$M$11</c:f>
              <c:numCache>
                <c:formatCode>General</c:formatCode>
                <c:ptCount val="12"/>
                <c:pt idx="1">
                  <c:v>143</c:v>
                </c:pt>
                <c:pt idx="3">
                  <c:v>539</c:v>
                </c:pt>
                <c:pt idx="4">
                  <c:v>305</c:v>
                </c:pt>
                <c:pt idx="5">
                  <c:v>934</c:v>
                </c:pt>
                <c:pt idx="6">
                  <c:v>2734</c:v>
                </c:pt>
                <c:pt idx="7">
                  <c:v>5021</c:v>
                </c:pt>
                <c:pt idx="8">
                  <c:v>3969</c:v>
                </c:pt>
                <c:pt idx="9">
                  <c:v>516</c:v>
                </c:pt>
                <c:pt idx="10">
                  <c:v>510</c:v>
                </c:pt>
                <c:pt idx="11">
                  <c:v>2661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05-CE43-8285-82ACEF71E422}"/>
            </c:ext>
          </c:extLst>
        </c:ser>
        <c:ser>
          <c:idx val="2"/>
          <c:order val="2"/>
          <c:tx>
            <c:strRef>
              <c:f>Birting!$A$12</c:f>
              <c:strCache>
                <c:ptCount val="1"/>
                <c:pt idx="0">
                  <c:v>Júní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Birting!$B$9:$M$9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Birting!$B$12:$M$12</c:f>
              <c:numCache>
                <c:formatCode>General</c:formatCode>
                <c:ptCount val="12"/>
                <c:pt idx="0">
                  <c:v>2415</c:v>
                </c:pt>
                <c:pt idx="1">
                  <c:v>3055</c:v>
                </c:pt>
                <c:pt idx="2">
                  <c:v>5086</c:v>
                </c:pt>
                <c:pt idx="3">
                  <c:v>11945</c:v>
                </c:pt>
                <c:pt idx="4">
                  <c:v>7324</c:v>
                </c:pt>
                <c:pt idx="5">
                  <c:v>9955</c:v>
                </c:pt>
                <c:pt idx="6">
                  <c:v>8398</c:v>
                </c:pt>
                <c:pt idx="7">
                  <c:v>10503</c:v>
                </c:pt>
                <c:pt idx="8">
                  <c:v>9535</c:v>
                </c:pt>
                <c:pt idx="9">
                  <c:v>3454</c:v>
                </c:pt>
                <c:pt idx="10">
                  <c:v>5024</c:v>
                </c:pt>
                <c:pt idx="11">
                  <c:v>8818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05-CE43-8285-82ACEF71E422}"/>
            </c:ext>
          </c:extLst>
        </c:ser>
        <c:ser>
          <c:idx val="3"/>
          <c:order val="3"/>
          <c:tx>
            <c:strRef>
              <c:f>Birting!$A$13</c:f>
              <c:strCache>
                <c:ptCount val="1"/>
                <c:pt idx="0">
                  <c:v>Júlí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Birting!$B$9:$M$9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Birting!$B$13:$M$13</c:f>
              <c:numCache>
                <c:formatCode>General</c:formatCode>
                <c:ptCount val="12"/>
                <c:pt idx="0">
                  <c:v>442</c:v>
                </c:pt>
                <c:pt idx="1">
                  <c:v>15171</c:v>
                </c:pt>
                <c:pt idx="2">
                  <c:v>20772</c:v>
                </c:pt>
                <c:pt idx="3">
                  <c:v>31818</c:v>
                </c:pt>
                <c:pt idx="4">
                  <c:v>12983</c:v>
                </c:pt>
                <c:pt idx="5">
                  <c:v>15358</c:v>
                </c:pt>
                <c:pt idx="6">
                  <c:v>23288</c:v>
                </c:pt>
                <c:pt idx="7">
                  <c:v>22214</c:v>
                </c:pt>
                <c:pt idx="8">
                  <c:v>19435</c:v>
                </c:pt>
                <c:pt idx="9">
                  <c:v>10700</c:v>
                </c:pt>
                <c:pt idx="10">
                  <c:v>22967</c:v>
                </c:pt>
                <c:pt idx="11">
                  <c:v>28206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05-CE43-8285-82ACEF71E422}"/>
            </c:ext>
          </c:extLst>
        </c:ser>
        <c:ser>
          <c:idx val="4"/>
          <c:order val="4"/>
          <c:tx>
            <c:strRef>
              <c:f>Birting!$A$14</c:f>
              <c:strCache>
                <c:ptCount val="1"/>
                <c:pt idx="0">
                  <c:v>Ágúst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Birting!$B$9:$M$9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Birting!$B$14:$M$14</c:f>
              <c:numCache>
                <c:formatCode>General</c:formatCode>
                <c:ptCount val="12"/>
                <c:pt idx="0">
                  <c:v>51</c:v>
                </c:pt>
                <c:pt idx="1">
                  <c:v>11731</c:v>
                </c:pt>
                <c:pt idx="2">
                  <c:v>10294</c:v>
                </c:pt>
                <c:pt idx="3">
                  <c:v>17029</c:v>
                </c:pt>
                <c:pt idx="4">
                  <c:v>16890</c:v>
                </c:pt>
                <c:pt idx="5">
                  <c:v>21157</c:v>
                </c:pt>
                <c:pt idx="6">
                  <c:v>24288</c:v>
                </c:pt>
                <c:pt idx="7">
                  <c:v>31244</c:v>
                </c:pt>
                <c:pt idx="8">
                  <c:v>20812</c:v>
                </c:pt>
                <c:pt idx="9">
                  <c:v>11443</c:v>
                </c:pt>
                <c:pt idx="10">
                  <c:v>17951</c:v>
                </c:pt>
                <c:pt idx="11">
                  <c:v>22082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705-CE43-8285-82ACEF71E422}"/>
            </c:ext>
          </c:extLst>
        </c:ser>
        <c:ser>
          <c:idx val="5"/>
          <c:order val="5"/>
          <c:tx>
            <c:strRef>
              <c:f>Birting!$A$15</c:f>
              <c:strCache>
                <c:ptCount val="1"/>
                <c:pt idx="0">
                  <c:v>September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Birting!$B$9:$M$9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Birting!$B$15:$M$15</c:f>
              <c:numCache>
                <c:formatCode>General</c:formatCode>
                <c:ptCount val="12"/>
                <c:pt idx="0">
                  <c:v>0</c:v>
                </c:pt>
                <c:pt idx="1">
                  <c:v>656</c:v>
                </c:pt>
                <c:pt idx="3">
                  <c:v>48</c:v>
                </c:pt>
                <c:pt idx="4">
                  <c:v>1182</c:v>
                </c:pt>
                <c:pt idx="5">
                  <c:v>3346</c:v>
                </c:pt>
                <c:pt idx="6">
                  <c:v>7366</c:v>
                </c:pt>
                <c:pt idx="7">
                  <c:v>7795</c:v>
                </c:pt>
                <c:pt idx="8">
                  <c:v>8156</c:v>
                </c:pt>
                <c:pt idx="9">
                  <c:v>885</c:v>
                </c:pt>
                <c:pt idx="10">
                  <c:v>3747</c:v>
                </c:pt>
                <c:pt idx="11">
                  <c:v>7083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705-CE43-8285-82ACEF71E422}"/>
            </c:ext>
          </c:extLst>
        </c:ser>
        <c:ser>
          <c:idx val="6"/>
          <c:order val="6"/>
          <c:tx>
            <c:strRef>
              <c:f>Birting!$A$16</c:f>
              <c:strCache>
                <c:ptCount val="1"/>
                <c:pt idx="0">
                  <c:v>Október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Birting!$B$9:$M$9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Birting!$B$16:$M$16</c:f>
              <c:numCache>
                <c:formatCode>General</c:formatCode>
                <c:ptCount val="12"/>
                <c:pt idx="10">
                  <c:v>1616</c:v>
                </c:pt>
                <c:pt idx="11">
                  <c:v>1705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705-CE43-8285-82ACEF71E422}"/>
            </c:ext>
          </c:extLst>
        </c:ser>
        <c:ser>
          <c:idx val="7"/>
          <c:order val="7"/>
          <c:tx>
            <c:strRef>
              <c:f>Birting!$A$17</c:f>
              <c:strCache>
                <c:ptCount val="1"/>
                <c:pt idx="0">
                  <c:v>Nóvember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Birting!$B$9:$M$9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Birting!$B$17:$M$17</c:f>
              <c:numCache>
                <c:formatCode>General</c:formatCode>
                <c:ptCount val="12"/>
                <c:pt idx="10">
                  <c:v>271</c:v>
                </c:pt>
                <c:pt idx="11">
                  <c:v>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705-CE43-8285-82ACEF71E422}"/>
            </c:ext>
          </c:extLst>
        </c:ser>
        <c:ser>
          <c:idx val="8"/>
          <c:order val="8"/>
          <c:tx>
            <c:strRef>
              <c:f>Birting!$A$18</c:f>
              <c:strCache>
                <c:ptCount val="1"/>
                <c:pt idx="0">
                  <c:v>Desember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Birting!$B$9:$M$9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Birting!$B$18:$M$18</c:f>
              <c:numCache>
                <c:formatCode>General</c:formatCode>
                <c:ptCount val="12"/>
                <c:pt idx="10">
                  <c:v>53</c:v>
                </c:pt>
                <c:pt idx="11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705-CE43-8285-82ACEF71E422}"/>
            </c:ext>
          </c:extLst>
        </c:ser>
        <c:ser>
          <c:idx val="9"/>
          <c:order val="9"/>
          <c:tx>
            <c:strRef>
              <c:f>Birting!$A$19</c:f>
              <c:strCache>
                <c:ptCount val="1"/>
                <c:pt idx="0">
                  <c:v>Alls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Birting!$B$9:$M$9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Birting!$B$19:$M$19</c:f>
              <c:numCache>
                <c:formatCode>General</c:formatCode>
                <c:ptCount val="12"/>
                <c:pt idx="0">
                  <c:v>2908</c:v>
                </c:pt>
                <c:pt idx="1">
                  <c:v>30756</c:v>
                </c:pt>
                <c:pt idx="2">
                  <c:v>36152</c:v>
                </c:pt>
                <c:pt idx="3">
                  <c:v>61379</c:v>
                </c:pt>
                <c:pt idx="4">
                  <c:v>38684</c:v>
                </c:pt>
                <c:pt idx="5">
                  <c:v>50750</c:v>
                </c:pt>
                <c:pt idx="6">
                  <c:v>66074</c:v>
                </c:pt>
                <c:pt idx="7">
                  <c:v>76777</c:v>
                </c:pt>
                <c:pt idx="8">
                  <c:v>61907</c:v>
                </c:pt>
                <c:pt idx="9">
                  <c:v>26998</c:v>
                </c:pt>
                <c:pt idx="10">
                  <c:v>52139</c:v>
                </c:pt>
                <c:pt idx="11">
                  <c:v>71328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705-CE43-8285-82ACEF71E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87207007"/>
        <c:axId val="2087610751"/>
      </c:lineChart>
      <c:catAx>
        <c:axId val="2087207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2087610751"/>
        <c:crosses val="autoZero"/>
        <c:auto val="1"/>
        <c:lblAlgn val="ctr"/>
        <c:lblOffset val="100"/>
        <c:noMultiLvlLbl val="0"/>
      </c:catAx>
      <c:valAx>
        <c:axId val="2087610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20872070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673832</xdr:colOff>
      <xdr:row>0</xdr:row>
      <xdr:rowOff>133351</xdr:rowOff>
    </xdr:from>
    <xdr:to>
      <xdr:col>54</xdr:col>
      <xdr:colOff>117230</xdr:colOff>
      <xdr:row>4</xdr:row>
      <xdr:rowOff>161924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0222063" y="133351"/>
          <a:ext cx="13599013" cy="8687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s-IS" sz="1100"/>
            <a:t>Á þessu</a:t>
          </a:r>
          <a:r>
            <a:rPr lang="is-IS" sz="1100" baseline="0"/>
            <a:t> landssvæði er einn staður sem er stundum með opið einhverja mánuði yfir veturinn.  Ekki er hægt að taka þær gistinætur sérstaklega út vegna rekjanleika. Þær gistinætur birtast í þessu yfirliti samkvæmt eftirfarandi reglu:</a:t>
          </a:r>
        </a:p>
        <a:p>
          <a:r>
            <a:rPr lang="is-IS" sz="1100" baseline="0"/>
            <a:t>- Þær gistinætur sem eru fyrir áramót á veturna eru settar í síðasta mánuð ársins sem hægt er að birta með tilliti til framboðs.</a:t>
          </a:r>
        </a:p>
        <a:p>
          <a:r>
            <a:rPr lang="is-IS" sz="1100" baseline="0"/>
            <a:t>- Þær gistinætur sem eru eftir áramót á veturna eru settar í fyrsta mánuð ársins sem hægt er að birta með tilliti til framboðs.</a:t>
          </a:r>
          <a:endParaRPr lang="is-I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13574</xdr:colOff>
      <xdr:row>56</xdr:row>
      <xdr:rowOff>182458</xdr:rowOff>
    </xdr:from>
    <xdr:to>
      <xdr:col>35</xdr:col>
      <xdr:colOff>12700</xdr:colOff>
      <xdr:row>72</xdr:row>
      <xdr:rowOff>25400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652146</xdr:colOff>
      <xdr:row>39</xdr:row>
      <xdr:rowOff>3598</xdr:rowOff>
    </xdr:from>
    <xdr:to>
      <xdr:col>34</xdr:col>
      <xdr:colOff>635000</xdr:colOff>
      <xdr:row>54</xdr:row>
      <xdr:rowOff>63500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833F604-258D-4A92-8D48-17400EAC19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25400</xdr:colOff>
      <xdr:row>22</xdr:row>
      <xdr:rowOff>67733</xdr:rowOff>
    </xdr:from>
    <xdr:to>
      <xdr:col>32</xdr:col>
      <xdr:colOff>584200</xdr:colOff>
      <xdr:row>38</xdr:row>
      <xdr:rowOff>6773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3890047-0D0E-47BD-B20B-C8DA6DF174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666569</xdr:colOff>
      <xdr:row>78</xdr:row>
      <xdr:rowOff>24612</xdr:rowOff>
    </xdr:from>
    <xdr:to>
      <xdr:col>19</xdr:col>
      <xdr:colOff>0</xdr:colOff>
      <xdr:row>93</xdr:row>
      <xdr:rowOff>100813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1EB7B5D-69B9-4E30-A7FB-9B4E07EFB5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5080</xdr:colOff>
      <xdr:row>101</xdr:row>
      <xdr:rowOff>4445</xdr:rowOff>
    </xdr:from>
    <xdr:to>
      <xdr:col>19</xdr:col>
      <xdr:colOff>25400</xdr:colOff>
      <xdr:row>116</xdr:row>
      <xdr:rowOff>97155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0FF8C15-86E4-42DB-B0D3-9B0A252E9F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</xdr:colOff>
      <xdr:row>60</xdr:row>
      <xdr:rowOff>0</xdr:rowOff>
    </xdr:from>
    <xdr:to>
      <xdr:col>16</xdr:col>
      <xdr:colOff>481330</xdr:colOff>
      <xdr:row>84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657542</xdr:colOff>
      <xdr:row>20</xdr:row>
      <xdr:rowOff>17144</xdr:rowOff>
    </xdr:from>
    <xdr:to>
      <xdr:col>16</xdr:col>
      <xdr:colOff>454342</xdr:colOff>
      <xdr:row>44</xdr:row>
      <xdr:rowOff>17144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9639FDC-221E-A715-48BF-858E306F6A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46</xdr:row>
      <xdr:rowOff>146050</xdr:rowOff>
    </xdr:from>
    <xdr:to>
      <xdr:col>12</xdr:col>
      <xdr:colOff>584200</xdr:colOff>
      <xdr:row>67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252FC20-B843-F6BE-2DB6-1D7985F76B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6350</xdr:rowOff>
    </xdr:from>
    <xdr:to>
      <xdr:col>12</xdr:col>
      <xdr:colOff>609600</xdr:colOff>
      <xdr:row>40</xdr:row>
      <xdr:rowOff>63500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9797BDF-F80C-779E-49AC-2ADD66EA86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7610DE8-6B59-424D-B537-5003EE923CAA}" name="Table1" displayName="Table1" ref="G9:T19" totalsRowShown="0" headerRowCellStyle="Normal" dataCellStyle="Normal">
  <autoFilter ref="G9:T19" xr:uid="{19DA093F-623F-490A-BD48-892AB59F08B9}"/>
  <tableColumns count="14">
    <tableColumn id="1" xr3:uid="{E41E84A0-91DD-447A-B287-0F72629744F1}" name="Gistinætur" dataCellStyle="Normal"/>
    <tableColumn id="2" xr3:uid="{B48CCA4D-9DC7-4FBF-8C76-C85DD43A5149}" name="2011" dataCellStyle="Normal"/>
    <tableColumn id="3" xr3:uid="{0B60644B-B4B9-41D5-A3DC-3E820C5AA256}" name="2012" dataCellStyle="Normal"/>
    <tableColumn id="4" xr3:uid="{E540B664-3B13-4929-836B-2F5B22F568A4}" name="2013" dataCellStyle="Normal"/>
    <tableColumn id="5" xr3:uid="{EA3944C3-3754-4A4C-8EFA-5316A325FE72}" name="2014" dataCellStyle="Normal"/>
    <tableColumn id="6" xr3:uid="{F7286760-0D62-4932-B853-917E881BECC3}" name="2015" dataCellStyle="Normal"/>
    <tableColumn id="7" xr3:uid="{809D62B9-1828-425F-847A-A0FF2BA5E0B7}" name="2016" dataCellStyle="Normal"/>
    <tableColumn id="8" xr3:uid="{37149533-A091-4D75-97EB-0DE5DA255725}" name="2017" dataCellStyle="Normal"/>
    <tableColumn id="9" xr3:uid="{6B9AA3B2-2B08-4434-BC56-41AE37F14690}" name="2018" dataCellStyle="Normal"/>
    <tableColumn id="10" xr3:uid="{3328ECAF-05B7-4B14-94BA-A82DA874C193}" name="2019" dataCellStyle="Normal"/>
    <tableColumn id="11" xr3:uid="{A50E1DE2-7FFC-4CD9-9F8E-51F6DA3F9BC2}" name="2020" dataCellStyle="Normal"/>
    <tableColumn id="12" xr3:uid="{4F705CA9-2EC8-4C99-A9CF-31A2C629251E}" name="2021" dataCellStyle="Normal"/>
    <tableColumn id="13" xr3:uid="{5DB657E9-1751-0F46-9D22-D905B0DC9C2E}" name="2022" dataCellStyle="Normal"/>
    <tableColumn id="14" xr3:uid="{CC75E025-A4DA-F64C-B234-83AED9D0F5EB}" name="2023" dataCellStyle="Normal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2BA9CB0-9654-4334-BB76-B75634BC8030}" name="Table2" displayName="Table2" ref="G49:T58" totalsRowShown="0" headerRowDxfId="26">
  <autoFilter ref="G49:T58" xr:uid="{03515E3A-EDA3-4829-8028-8ADEC96DCB6C}"/>
  <tableColumns count="14">
    <tableColumn id="1" xr3:uid="{5211FF10-BA7A-406F-AC07-B90FE77A342C}" name="Staðir"/>
    <tableColumn id="2" xr3:uid="{85994DE7-B812-4AE6-ACB2-F697B619FC1A}" name="2011"/>
    <tableColumn id="3" xr3:uid="{546397E8-DAE6-45E6-94E5-57F5D8D85634}" name="2012"/>
    <tableColumn id="4" xr3:uid="{B5ABF5CB-D037-4ABD-A876-91E12706F79F}" name="2013"/>
    <tableColumn id="5" xr3:uid="{AFF0AE63-677A-4508-BB51-ED710A01921F}" name="2014"/>
    <tableColumn id="6" xr3:uid="{61DD333D-49B5-4FB1-A940-30902310CEF2}" name="2015"/>
    <tableColumn id="7" xr3:uid="{33B2DC4D-9581-4AD7-ADEC-D12AE57BCE3B}" name="2016"/>
    <tableColumn id="8" xr3:uid="{1240E8C9-445B-48FF-B85C-01564FE0E0F7}" name="2017"/>
    <tableColumn id="9" xr3:uid="{141DBE5C-02DB-413E-9A82-B263AE63DE49}" name="2018"/>
    <tableColumn id="10" xr3:uid="{C8E83DF4-3951-4901-922F-75078CDBE222}" name="2019" dataDxfId="25"/>
    <tableColumn id="11" xr3:uid="{CE8BB5EF-68D2-47CC-8AD5-61079E2639CB}" name="2020"/>
    <tableColumn id="12" xr3:uid="{2DCF72F7-B116-4749-870D-53BBBFFB93B2}" name="2021"/>
    <tableColumn id="13" xr3:uid="{EDF4D2C8-0019-074D-A93E-DF0FDB308899}" name="2022"/>
    <tableColumn id="14" xr3:uid="{B8E88531-65C3-CA42-B456-FE84AB110EFC}" name="2023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86DA905-4854-ED4D-AE0F-49837E746FE0}" name="Table3" displayName="Table3" ref="A44:M45" totalsRowShown="0" dataDxfId="24">
  <autoFilter ref="A44:M45" xr:uid="{A86DA905-4854-ED4D-AE0F-49837E746FE0}"/>
  <tableColumns count="13">
    <tableColumn id="1" xr3:uid="{3E138D34-E184-DF4F-9A83-117F4AD529E3}" name="Column1"/>
    <tableColumn id="2" xr3:uid="{ECE641EC-2F9B-DF45-8C76-557EE2BF994A}" name="2011"/>
    <tableColumn id="3" xr3:uid="{CAEDB1C6-0D80-9A41-BA01-840E2EFB5BD6}" name="2012"/>
    <tableColumn id="4" xr3:uid="{B3FC1F68-BEA6-FF40-B263-251D2EA2B741}" name="2013"/>
    <tableColumn id="5" xr3:uid="{A81A7D15-8D12-1046-ADB4-FD75F3A1BC86}" name="2014"/>
    <tableColumn id="6" xr3:uid="{B18ED467-9778-9441-A3E5-466E0A9369F0}" name="2015"/>
    <tableColumn id="7" xr3:uid="{3194CF4D-FF0A-DD4A-8603-F7825D9037A1}" name="2016"/>
    <tableColumn id="8" xr3:uid="{EBE54FFD-B3AB-C34F-8EBA-8B783CC4D753}" name="2017" dataDxfId="23"/>
    <tableColumn id="9" xr3:uid="{8DDD26A2-BBEE-E84D-A673-2ABB9B091C59}" name="2018" dataDxfId="22"/>
    <tableColumn id="10" xr3:uid="{EA918810-554E-1249-8B84-7BABFD4C0985}" name="2019" dataDxfId="21"/>
    <tableColumn id="11" xr3:uid="{53007392-D413-D04D-94D9-47BB3B71E784}" name="2020" dataDxfId="20"/>
    <tableColumn id="12" xr3:uid="{2A65BBE9-727C-1A4F-BFEE-1D05038DAF72}" name="2021" dataDxfId="19"/>
    <tableColumn id="13" xr3:uid="{853893DE-F68C-CD4C-962A-4EA24EBDEFC2}" name="2022" dataDxfId="18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256C9BF-7085-3345-B044-F70004347807}" name="Table4" displayName="Table4" ref="A9:M19" totalsRowShown="0" headerRowDxfId="17" dataDxfId="15" headerRowBorderDxfId="16" tableBorderDxfId="14" totalsRowBorderDxfId="13">
  <autoFilter ref="A9:M19" xr:uid="{3256C9BF-7085-3345-B044-F70004347807}"/>
  <tableColumns count="13">
    <tableColumn id="1" xr3:uid="{99CA5A09-A4C1-EA46-BB84-CD4C2026F7E7}" name="Column1" dataDxfId="12"/>
    <tableColumn id="2" xr3:uid="{111EE7E2-C856-294E-9490-62439A0DBC78}" name="2011" dataDxfId="11"/>
    <tableColumn id="3" xr3:uid="{58674E23-E7B8-5445-A489-735AF0C2BAC3}" name="2012" dataDxfId="10"/>
    <tableColumn id="4" xr3:uid="{E212531C-C817-BC4D-9371-DBDD59CB49BE}" name="2013" dataDxfId="9"/>
    <tableColumn id="5" xr3:uid="{F4910663-BDBF-D047-BF44-6AF7BF2EB92B}" name="2014" dataDxfId="8"/>
    <tableColumn id="6" xr3:uid="{64BCB98C-E11F-0B44-BA8A-4435115E197E}" name="2015" dataDxfId="7"/>
    <tableColumn id="7" xr3:uid="{C051A5FB-6995-D54B-B507-EBED707FB6EF}" name="2016" dataDxfId="6"/>
    <tableColumn id="8" xr3:uid="{0765C6D8-2B45-AB4D-8905-BAF7F2B50C13}" name="2017" dataDxfId="5"/>
    <tableColumn id="9" xr3:uid="{31EB944A-E266-3444-8ED9-5B9327DCA0C0}" name="2018" dataDxfId="4"/>
    <tableColumn id="10" xr3:uid="{9F44CB2B-EFC8-CF4B-A001-4C9B3AFADBBA}" name="2019" dataDxfId="3"/>
    <tableColumn id="11" xr3:uid="{94D85047-22F2-C24D-9B50-6042B576F139}" name="2020" dataDxfId="2"/>
    <tableColumn id="12" xr3:uid="{96AF4E52-F3B9-0E4B-B1AE-C78FAAE76A6E}" name="2021" dataDxfId="1"/>
    <tableColumn id="13" xr3:uid="{4EE7B809-E364-E64E-B5B7-D6CB24E164D1}" name="2022" dataDxfId="0"/>
  </tableColumns>
  <tableStyleInfo name="TableStyleMedium3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px.hagstofa.is/pxis/pxweb/is/Atvinnuvegir/Atvinnuvegir__ferdathjonusta__Gisting__1_hotelgistiheimili/SAM01201.px/table/tableViewLayout1/?rxid=1158b7b7-70c0-413f-b45d-6ec9402a0f87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x.hagstofa.is/pxis/pxweb/is/Atvinnuvegir/Atvinnuvegir__ferdathjonusta__Gisting__1_hotelgistiheimili/SAM01201.px/table/tableViewLayout1/?rxid=1158b7b7-70c0-413f-b45d-6ec9402a0f87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px.hagstofa.is/pxis/pxweb/is/Atvinnuvegir/Atvinnuvegir__ferdathjonusta__Gisting__1_hotelgistiheimili/SAM01201.px/table/tableViewLayout1/?rxid=1158b7b7-70c0-413f-b45d-6ec9402a0f87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hyperlink" Target="https://px.hagstofa.is/pxis/pxweb/is/Atvinnuvegir/Atvinnuvegir__ferdathjonusta__Gisting__1_hotelgistiheimili/SAM01201.px/table/tableViewLayout1/?rxid=1158b7b7-70c0-413f-b45d-6ec9402a0f87" TargetMode="Externa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A5F"/>
  </sheetPr>
  <dimension ref="A1:CH116"/>
  <sheetViews>
    <sheetView topLeftCell="BF1" zoomScale="130" zoomScaleNormal="130" workbookViewId="0">
      <selection activeCell="BM31" sqref="BM31"/>
    </sheetView>
  </sheetViews>
  <sheetFormatPr baseColWidth="10" defaultColWidth="8.83203125" defaultRowHeight="15" x14ac:dyDescent="0.2"/>
  <cols>
    <col min="2" max="2" width="8.6640625" customWidth="1"/>
    <col min="3" max="3" width="5.83203125" customWidth="1"/>
    <col min="4" max="4" width="9.83203125" bestFit="1" customWidth="1"/>
    <col min="5" max="5" width="5.6640625" bestFit="1" customWidth="1"/>
    <col min="6" max="6" width="7" bestFit="1" customWidth="1"/>
    <col min="7" max="7" width="3.83203125" customWidth="1"/>
    <col min="10" max="11" width="6" bestFit="1" customWidth="1"/>
    <col min="12" max="12" width="3.33203125" customWidth="1"/>
    <col min="15" max="15" width="5.1640625" bestFit="1" customWidth="1"/>
    <col min="16" max="16" width="8" bestFit="1" customWidth="1"/>
    <col min="17" max="17" width="5.6640625" bestFit="1" customWidth="1"/>
    <col min="18" max="18" width="7" bestFit="1" customWidth="1"/>
    <col min="20" max="20" width="21.5" bestFit="1" customWidth="1"/>
    <col min="23" max="23" width="3.33203125" customWidth="1"/>
    <col min="30" max="30" width="3.33203125" customWidth="1"/>
    <col min="37" max="37" width="3.33203125" customWidth="1"/>
    <col min="41" max="41" width="6.33203125" customWidth="1"/>
  </cols>
  <sheetData>
    <row r="1" spans="1:86" s="4" customFormat="1" ht="18" x14ac:dyDescent="0.2">
      <c r="A1" s="3" t="s">
        <v>0</v>
      </c>
    </row>
    <row r="2" spans="1:86" ht="18" x14ac:dyDescent="0.2">
      <c r="A2" s="2" t="s">
        <v>1</v>
      </c>
    </row>
    <row r="3" spans="1:86" x14ac:dyDescent="0.2">
      <c r="A3" s="1" t="s">
        <v>2</v>
      </c>
      <c r="B3" t="s">
        <v>212</v>
      </c>
      <c r="H3" t="s">
        <v>216</v>
      </c>
    </row>
    <row r="4" spans="1:86" x14ac:dyDescent="0.2">
      <c r="A4" s="1" t="s">
        <v>4</v>
      </c>
      <c r="B4" s="7" t="s">
        <v>213</v>
      </c>
      <c r="D4" t="s">
        <v>217</v>
      </c>
      <c r="H4" s="16" t="s">
        <v>3</v>
      </c>
    </row>
    <row r="6" spans="1:86" ht="45" customHeight="1" x14ac:dyDescent="0.2">
      <c r="A6" s="88" t="s">
        <v>143</v>
      </c>
      <c r="B6" s="88"/>
      <c r="C6" s="88"/>
      <c r="D6" s="88"/>
      <c r="E6" s="88"/>
      <c r="F6" s="88"/>
      <c r="G6" s="88"/>
      <c r="H6" s="88"/>
      <c r="I6" s="88"/>
      <c r="J6" s="88"/>
      <c r="K6" s="88"/>
      <c r="M6" s="88" t="s">
        <v>144</v>
      </c>
      <c r="N6" s="88"/>
      <c r="O6" s="88"/>
      <c r="P6" s="88"/>
      <c r="Q6" s="88"/>
      <c r="R6" s="88"/>
      <c r="S6" s="88"/>
      <c r="T6" s="88"/>
      <c r="U6" s="88"/>
      <c r="V6" s="88"/>
      <c r="X6" s="88" t="s">
        <v>145</v>
      </c>
      <c r="Y6" s="88"/>
      <c r="Z6" s="88"/>
      <c r="AA6" s="88"/>
      <c r="AB6" s="88"/>
      <c r="AC6" s="88"/>
      <c r="AE6" s="88" t="s">
        <v>146</v>
      </c>
      <c r="AF6" s="88"/>
      <c r="AG6" s="88"/>
      <c r="AH6" s="88"/>
      <c r="AI6" s="88"/>
      <c r="AJ6" s="88"/>
      <c r="AL6" s="89" t="s">
        <v>147</v>
      </c>
      <c r="AM6" s="89"/>
      <c r="AN6" s="89"/>
      <c r="AP6" s="88" t="s">
        <v>208</v>
      </c>
      <c r="AQ6" s="88"/>
      <c r="AR6" s="88"/>
      <c r="AS6" s="88"/>
      <c r="AT6" s="88"/>
      <c r="AU6" s="88"/>
      <c r="AV6" s="88"/>
      <c r="AW6" s="88"/>
      <c r="AX6" s="88"/>
      <c r="AY6" s="88"/>
      <c r="BA6" s="88" t="s">
        <v>208</v>
      </c>
      <c r="BB6" s="88"/>
      <c r="BC6" s="88"/>
      <c r="BD6" s="88"/>
      <c r="BE6" s="88"/>
      <c r="BF6" s="88"/>
      <c r="BG6" s="88"/>
      <c r="BH6" s="88"/>
      <c r="BI6" s="88"/>
      <c r="BJ6" s="88"/>
      <c r="BL6" s="91" t="s">
        <v>203</v>
      </c>
      <c r="BM6" s="91"/>
      <c r="BN6" s="91"/>
      <c r="BO6" s="91"/>
      <c r="BP6" s="91"/>
      <c r="BQ6" s="91"/>
      <c r="BR6" s="91"/>
      <c r="BS6" s="91"/>
      <c r="BT6" s="91"/>
      <c r="BU6" s="91"/>
      <c r="BV6" s="90"/>
      <c r="BW6" s="91" t="s">
        <v>203</v>
      </c>
      <c r="BX6" s="91"/>
      <c r="BY6" s="91"/>
      <c r="BZ6" s="91"/>
      <c r="CA6" s="91"/>
      <c r="CB6" s="91"/>
      <c r="CC6" s="91"/>
      <c r="CD6" s="91"/>
      <c r="CE6" s="91"/>
      <c r="CF6" s="91"/>
    </row>
    <row r="7" spans="1:86" ht="16" x14ac:dyDescent="0.2">
      <c r="A7" t="s">
        <v>15</v>
      </c>
      <c r="C7" t="s">
        <v>148</v>
      </c>
      <c r="H7" t="s">
        <v>15</v>
      </c>
      <c r="J7" t="s">
        <v>130</v>
      </c>
      <c r="M7" t="s">
        <v>18</v>
      </c>
      <c r="O7" t="s">
        <v>148</v>
      </c>
      <c r="T7" t="s">
        <v>18</v>
      </c>
      <c r="V7" t="s">
        <v>130</v>
      </c>
      <c r="X7" t="s">
        <v>218</v>
      </c>
      <c r="Z7" t="s">
        <v>148</v>
      </c>
      <c r="AE7" t="s">
        <v>219</v>
      </c>
      <c r="AG7" t="s">
        <v>148</v>
      </c>
      <c r="AL7" t="s">
        <v>220</v>
      </c>
      <c r="AN7" t="s">
        <v>130</v>
      </c>
      <c r="AP7">
        <v>2020</v>
      </c>
      <c r="AQ7" s="54" t="s">
        <v>148</v>
      </c>
      <c r="AR7" s="54"/>
      <c r="AS7" s="54"/>
      <c r="AT7" s="54"/>
      <c r="AU7" s="54"/>
      <c r="AV7" s="54"/>
      <c r="AW7" s="54" t="s">
        <v>130</v>
      </c>
      <c r="AX7" s="54"/>
      <c r="AY7" s="54"/>
      <c r="AZ7" s="54"/>
      <c r="BA7">
        <v>2021</v>
      </c>
      <c r="BB7" t="s">
        <v>148</v>
      </c>
      <c r="BH7" t="s">
        <v>130</v>
      </c>
      <c r="BL7">
        <v>2022</v>
      </c>
      <c r="BM7" t="s">
        <v>148</v>
      </c>
      <c r="BU7" s="84" t="s">
        <v>130</v>
      </c>
      <c r="BW7">
        <v>2023</v>
      </c>
      <c r="BX7" t="s">
        <v>148</v>
      </c>
    </row>
    <row r="8" spans="1:86" s="84" customFormat="1" ht="32" x14ac:dyDescent="0.2">
      <c r="A8" s="84" t="s">
        <v>6</v>
      </c>
      <c r="B8" s="84" t="s">
        <v>7</v>
      </c>
      <c r="C8" s="84" t="s">
        <v>8</v>
      </c>
      <c r="D8" s="84" t="s">
        <v>9</v>
      </c>
      <c r="E8" s="84" t="s">
        <v>10</v>
      </c>
      <c r="F8" s="84" t="s">
        <v>11</v>
      </c>
      <c r="H8" s="84" t="s">
        <v>6</v>
      </c>
      <c r="I8" s="84" t="s">
        <v>7</v>
      </c>
      <c r="J8" s="84" t="s">
        <v>149</v>
      </c>
      <c r="K8" s="84" t="s">
        <v>10</v>
      </c>
      <c r="M8" s="84" t="s">
        <v>6</v>
      </c>
      <c r="N8" s="84" t="s">
        <v>7</v>
      </c>
      <c r="O8" s="84" t="s">
        <v>8</v>
      </c>
      <c r="P8" s="84" t="s">
        <v>9</v>
      </c>
      <c r="Q8" s="84" t="s">
        <v>10</v>
      </c>
      <c r="R8" s="84" t="s">
        <v>11</v>
      </c>
      <c r="T8" s="84" t="s">
        <v>6</v>
      </c>
      <c r="U8" s="84" t="s">
        <v>7</v>
      </c>
      <c r="V8" s="84" t="s">
        <v>10</v>
      </c>
      <c r="X8" s="84" t="s">
        <v>6</v>
      </c>
      <c r="Y8" s="84" t="s">
        <v>7</v>
      </c>
      <c r="Z8" s="84" t="s">
        <v>8</v>
      </c>
      <c r="AA8" s="84" t="s">
        <v>9</v>
      </c>
      <c r="AB8" s="84" t="s">
        <v>10</v>
      </c>
      <c r="AC8" s="84" t="s">
        <v>11</v>
      </c>
      <c r="AE8" s="84" t="s">
        <v>6</v>
      </c>
      <c r="AF8" s="84" t="s">
        <v>7</v>
      </c>
      <c r="AG8" s="84" t="s">
        <v>8</v>
      </c>
      <c r="AH8" s="84" t="s">
        <v>9</v>
      </c>
      <c r="AI8" s="84" t="s">
        <v>10</v>
      </c>
      <c r="AL8" s="84" t="s">
        <v>6</v>
      </c>
      <c r="AM8" s="84" t="s">
        <v>7</v>
      </c>
      <c r="AN8" s="84" t="s">
        <v>10</v>
      </c>
      <c r="AP8" s="85" t="s">
        <v>6</v>
      </c>
      <c r="AQ8" s="86" t="s">
        <v>7</v>
      </c>
      <c r="AR8" s="85" t="s">
        <v>8</v>
      </c>
      <c r="AS8" s="85" t="s">
        <v>9</v>
      </c>
      <c r="AT8" s="85" t="s">
        <v>10</v>
      </c>
      <c r="AU8" s="85" t="s">
        <v>163</v>
      </c>
      <c r="AV8" s="87"/>
      <c r="AW8" s="85" t="s">
        <v>6</v>
      </c>
      <c r="AX8" s="85" t="s">
        <v>7</v>
      </c>
      <c r="AY8" s="85" t="s">
        <v>10</v>
      </c>
      <c r="BA8" s="85" t="s">
        <v>6</v>
      </c>
      <c r="BB8" s="86" t="s">
        <v>7</v>
      </c>
      <c r="BC8" s="85" t="s">
        <v>8</v>
      </c>
      <c r="BD8" s="85" t="s">
        <v>9</v>
      </c>
      <c r="BE8" s="85" t="s">
        <v>10</v>
      </c>
      <c r="BF8" s="85" t="s">
        <v>163</v>
      </c>
      <c r="BH8" s="85" t="s">
        <v>6</v>
      </c>
      <c r="BI8" s="85" t="s">
        <v>7</v>
      </c>
      <c r="BJ8" s="85" t="s">
        <v>10</v>
      </c>
      <c r="BL8" s="85" t="s">
        <v>6</v>
      </c>
      <c r="BM8" s="86" t="s">
        <v>7</v>
      </c>
      <c r="BN8" s="85" t="s">
        <v>8</v>
      </c>
      <c r="BO8" s="85" t="s">
        <v>9</v>
      </c>
      <c r="BP8" s="85" t="s">
        <v>10</v>
      </c>
      <c r="BQ8" s="85" t="s">
        <v>163</v>
      </c>
      <c r="BS8" s="21" t="s">
        <v>6</v>
      </c>
      <c r="BT8" s="21" t="s">
        <v>7</v>
      </c>
      <c r="BU8" s="21" t="s">
        <v>10</v>
      </c>
      <c r="BW8" s="92" t="s">
        <v>209</v>
      </c>
      <c r="BX8" s="92" t="s">
        <v>12</v>
      </c>
      <c r="BY8" s="92" t="s">
        <v>13</v>
      </c>
      <c r="BZ8" s="92" t="s">
        <v>9</v>
      </c>
      <c r="CA8" s="92" t="s">
        <v>141</v>
      </c>
      <c r="CB8" s="92" t="s">
        <v>163</v>
      </c>
      <c r="CD8" s="92" t="s">
        <v>209</v>
      </c>
      <c r="CE8" s="92" t="s">
        <v>12</v>
      </c>
      <c r="CF8" s="92" t="s">
        <v>141</v>
      </c>
      <c r="CG8"/>
      <c r="CH8"/>
    </row>
    <row r="9" spans="1:86" x14ac:dyDescent="0.2">
      <c r="A9" t="s">
        <v>16</v>
      </c>
      <c r="B9">
        <v>9</v>
      </c>
      <c r="C9">
        <v>114</v>
      </c>
      <c r="D9">
        <v>54</v>
      </c>
      <c r="E9">
        <v>2</v>
      </c>
      <c r="F9" s="6">
        <v>2.5466893039049199E-3</v>
      </c>
      <c r="M9" t="s">
        <v>16</v>
      </c>
      <c r="N9">
        <v>78</v>
      </c>
      <c r="O9">
        <v>163</v>
      </c>
      <c r="P9">
        <v>43</v>
      </c>
      <c r="Q9">
        <v>2</v>
      </c>
      <c r="R9" s="6">
        <v>1.5436374431031071E-2</v>
      </c>
      <c r="S9" s="8"/>
      <c r="X9" t="s">
        <v>16</v>
      </c>
      <c r="Y9">
        <v>33</v>
      </c>
      <c r="Z9">
        <v>167</v>
      </c>
      <c r="AA9">
        <v>80</v>
      </c>
      <c r="AB9">
        <v>2</v>
      </c>
      <c r="AC9" s="6">
        <v>6.3743480780374699E-3</v>
      </c>
      <c r="AE9" t="s">
        <v>16</v>
      </c>
      <c r="AF9">
        <v>0</v>
      </c>
      <c r="AG9">
        <v>0</v>
      </c>
      <c r="AH9">
        <v>0</v>
      </c>
      <c r="AI9">
        <v>0</v>
      </c>
      <c r="AJ9" s="6">
        <v>0</v>
      </c>
      <c r="AL9" t="s">
        <v>36</v>
      </c>
      <c r="AM9">
        <v>688</v>
      </c>
      <c r="AN9">
        <v>2</v>
      </c>
      <c r="AP9" s="21" t="s">
        <v>164</v>
      </c>
      <c r="AQ9" s="22">
        <v>3029</v>
      </c>
      <c r="AR9" s="21">
        <v>1128</v>
      </c>
      <c r="AS9" s="21">
        <v>512</v>
      </c>
      <c r="AT9" s="21">
        <v>18</v>
      </c>
      <c r="AU9" s="23">
        <v>8.6622054449782659E-2</v>
      </c>
      <c r="AV9" s="20"/>
      <c r="AW9" s="21" t="s">
        <v>168</v>
      </c>
      <c r="AX9" s="21">
        <v>516</v>
      </c>
      <c r="AY9" s="21">
        <v>4</v>
      </c>
      <c r="AZ9" s="20"/>
      <c r="BA9" s="21" t="s">
        <v>178</v>
      </c>
      <c r="BB9" s="22">
        <v>598</v>
      </c>
      <c r="BC9" s="21">
        <v>449</v>
      </c>
      <c r="BD9" s="21">
        <v>195</v>
      </c>
      <c r="BE9" s="21">
        <v>11</v>
      </c>
      <c r="BF9" s="23">
        <v>4.2962856527049363E-2</v>
      </c>
      <c r="BH9" s="21"/>
      <c r="BI9" s="21"/>
      <c r="BJ9" s="21"/>
      <c r="BL9" s="21" t="s">
        <v>191</v>
      </c>
      <c r="BM9" s="22">
        <v>1395</v>
      </c>
      <c r="BN9" s="22">
        <v>850</v>
      </c>
      <c r="BO9" s="22">
        <v>359</v>
      </c>
      <c r="BP9" s="22">
        <v>18</v>
      </c>
      <c r="BQ9" s="23">
        <v>5.2941176470588235E-2</v>
      </c>
      <c r="BS9" s="21" t="s">
        <v>17</v>
      </c>
      <c r="BT9" s="39">
        <v>1370</v>
      </c>
      <c r="BU9" s="39">
        <v>3</v>
      </c>
      <c r="BW9" s="21" t="s">
        <v>17</v>
      </c>
      <c r="BX9" s="66">
        <v>2327</v>
      </c>
      <c r="BY9" s="66">
        <v>1006</v>
      </c>
      <c r="BZ9" s="66">
        <v>424</v>
      </c>
      <c r="CA9" s="21">
        <v>18</v>
      </c>
      <c r="CB9" s="67">
        <v>7.4616815237606618E-2</v>
      </c>
      <c r="CD9" s="21" t="s">
        <v>17</v>
      </c>
      <c r="CE9" s="66">
        <v>78</v>
      </c>
      <c r="CF9" s="21">
        <v>3</v>
      </c>
    </row>
    <row r="10" spans="1:86" x14ac:dyDescent="0.2">
      <c r="A10" t="s">
        <v>26</v>
      </c>
      <c r="B10">
        <v>12</v>
      </c>
      <c r="C10">
        <v>114</v>
      </c>
      <c r="D10">
        <v>54</v>
      </c>
      <c r="E10">
        <v>2</v>
      </c>
      <c r="F10" s="6">
        <v>3.7593984962406013E-3</v>
      </c>
      <c r="M10" t="s">
        <v>26</v>
      </c>
      <c r="N10">
        <v>784</v>
      </c>
      <c r="O10">
        <v>315</v>
      </c>
      <c r="P10">
        <v>131</v>
      </c>
      <c r="Q10">
        <v>5</v>
      </c>
      <c r="R10" s="6">
        <v>8.8888888888888892E-2</v>
      </c>
      <c r="S10" s="6"/>
      <c r="X10" t="s">
        <v>26</v>
      </c>
      <c r="Y10">
        <v>48</v>
      </c>
      <c r="Z10">
        <v>167</v>
      </c>
      <c r="AA10">
        <v>80</v>
      </c>
      <c r="AB10">
        <v>2</v>
      </c>
      <c r="AC10" s="6">
        <v>1.0265183917878527E-2</v>
      </c>
      <c r="AE10" t="s">
        <v>26</v>
      </c>
      <c r="AF10">
        <v>0</v>
      </c>
      <c r="AG10">
        <v>0</v>
      </c>
      <c r="AH10">
        <v>0</v>
      </c>
      <c r="AI10">
        <v>0</v>
      </c>
      <c r="AJ10" s="6">
        <v>0</v>
      </c>
      <c r="AL10" t="s">
        <v>37</v>
      </c>
      <c r="AM10">
        <v>3771</v>
      </c>
      <c r="AN10">
        <v>2</v>
      </c>
      <c r="AP10" s="21" t="s">
        <v>165</v>
      </c>
      <c r="AQ10" s="22">
        <v>7373</v>
      </c>
      <c r="AR10" s="21">
        <v>1558</v>
      </c>
      <c r="AS10" s="21">
        <v>711</v>
      </c>
      <c r="AT10" s="21">
        <v>24</v>
      </c>
      <c r="AU10" s="23">
        <v>0.16318445398610065</v>
      </c>
      <c r="AV10" s="20"/>
      <c r="AW10" s="21" t="s">
        <v>169</v>
      </c>
      <c r="AX10" s="21">
        <v>3454</v>
      </c>
      <c r="AY10" s="21">
        <v>9</v>
      </c>
      <c r="AZ10" s="20"/>
      <c r="BA10" s="21" t="s">
        <v>179</v>
      </c>
      <c r="BB10" s="22">
        <v>2312</v>
      </c>
      <c r="BC10" s="21">
        <v>926</v>
      </c>
      <c r="BD10" s="21">
        <v>398</v>
      </c>
      <c r="BE10" s="21">
        <v>16</v>
      </c>
      <c r="BF10" s="23">
        <v>8.9170009256402352E-2</v>
      </c>
      <c r="BH10" s="21"/>
      <c r="BI10" s="21"/>
      <c r="BJ10" s="21"/>
      <c r="BL10" s="21" t="s">
        <v>192</v>
      </c>
      <c r="BM10" s="22">
        <v>5820</v>
      </c>
      <c r="BN10" s="22">
        <v>1209</v>
      </c>
      <c r="BO10" s="22">
        <v>521</v>
      </c>
      <c r="BP10" s="22">
        <v>21</v>
      </c>
      <c r="BQ10" s="23">
        <v>0.17192484934420418</v>
      </c>
      <c r="BS10" s="21" t="s">
        <v>19</v>
      </c>
      <c r="BT10" s="40"/>
      <c r="BU10" s="40"/>
      <c r="BW10" s="21" t="s">
        <v>19</v>
      </c>
      <c r="BX10" s="66">
        <v>8816</v>
      </c>
      <c r="BY10" s="66">
        <v>1432</v>
      </c>
      <c r="BZ10" s="66">
        <v>634</v>
      </c>
      <c r="CA10" s="21">
        <v>21</v>
      </c>
      <c r="CB10" s="67">
        <v>0.21987230646448525</v>
      </c>
      <c r="CD10" s="21" t="s">
        <v>19</v>
      </c>
      <c r="CE10" s="66">
        <v>211</v>
      </c>
      <c r="CF10" s="21">
        <v>3</v>
      </c>
    </row>
    <row r="11" spans="1:86" x14ac:dyDescent="0.2">
      <c r="A11" t="s">
        <v>33</v>
      </c>
      <c r="B11">
        <v>29</v>
      </c>
      <c r="C11">
        <v>114</v>
      </c>
      <c r="D11">
        <v>54</v>
      </c>
      <c r="E11">
        <v>2</v>
      </c>
      <c r="F11" s="6">
        <v>8.2059988681380865E-3</v>
      </c>
      <c r="M11" t="s">
        <v>33</v>
      </c>
      <c r="N11">
        <v>1175</v>
      </c>
      <c r="O11">
        <v>296</v>
      </c>
      <c r="P11">
        <v>127</v>
      </c>
      <c r="Q11">
        <v>5</v>
      </c>
      <c r="R11" s="6">
        <v>0.12805143853530951</v>
      </c>
      <c r="S11" s="6"/>
      <c r="X11" t="s">
        <v>33</v>
      </c>
      <c r="Y11">
        <v>190</v>
      </c>
      <c r="Z11">
        <v>167</v>
      </c>
      <c r="AA11">
        <v>80</v>
      </c>
      <c r="AB11">
        <v>2</v>
      </c>
      <c r="AC11" s="6">
        <v>3.6700791964458176E-2</v>
      </c>
      <c r="AE11" t="s">
        <v>33</v>
      </c>
      <c r="AF11">
        <v>0</v>
      </c>
      <c r="AG11">
        <v>0</v>
      </c>
      <c r="AH11">
        <v>0</v>
      </c>
      <c r="AI11">
        <v>0</v>
      </c>
      <c r="AJ11" s="6">
        <v>0</v>
      </c>
      <c r="AL11" t="s">
        <v>38</v>
      </c>
      <c r="AM11">
        <v>1634</v>
      </c>
      <c r="AN11">
        <v>2</v>
      </c>
      <c r="AP11" s="21" t="s">
        <v>166</v>
      </c>
      <c r="AQ11" s="22">
        <v>5998</v>
      </c>
      <c r="AR11" s="21">
        <v>1464</v>
      </c>
      <c r="AS11" s="21">
        <v>662</v>
      </c>
      <c r="AT11" s="21">
        <v>23</v>
      </c>
      <c r="AU11" s="23">
        <v>0.13216111404900405</v>
      </c>
      <c r="AV11" s="20"/>
      <c r="AW11" s="21" t="s">
        <v>170</v>
      </c>
      <c r="AX11" s="21">
        <v>10700</v>
      </c>
      <c r="AY11" s="21">
        <v>11</v>
      </c>
      <c r="AZ11" s="20"/>
      <c r="BA11" s="21" t="s">
        <v>180</v>
      </c>
      <c r="BB11" s="22">
        <v>2911</v>
      </c>
      <c r="BC11" s="21">
        <v>1059</v>
      </c>
      <c r="BD11" s="21">
        <v>482</v>
      </c>
      <c r="BE11" s="21">
        <v>20</v>
      </c>
      <c r="BF11" s="23">
        <v>8.8671601328094068E-2</v>
      </c>
      <c r="BH11" s="21" t="s">
        <v>180</v>
      </c>
      <c r="BI11" s="36">
        <v>510</v>
      </c>
      <c r="BJ11" s="36">
        <v>4</v>
      </c>
      <c r="BL11" s="21" t="s">
        <v>193</v>
      </c>
      <c r="BM11" s="22">
        <v>9283</v>
      </c>
      <c r="BN11" s="22">
        <v>1245</v>
      </c>
      <c r="BO11" s="22">
        <v>529</v>
      </c>
      <c r="BP11" s="22">
        <v>23</v>
      </c>
      <c r="BQ11" s="23">
        <v>0.2405233838580127</v>
      </c>
      <c r="BS11" s="21" t="s">
        <v>21</v>
      </c>
      <c r="BT11" s="40"/>
      <c r="BU11" s="40"/>
      <c r="BW11" s="21" t="s">
        <v>21</v>
      </c>
      <c r="BX11" s="66">
        <v>10481</v>
      </c>
      <c r="BY11" s="66">
        <v>1346</v>
      </c>
      <c r="BZ11" s="66">
        <v>601</v>
      </c>
      <c r="CA11" s="21">
        <v>23</v>
      </c>
      <c r="CB11" s="67">
        <v>0.25118631069357233</v>
      </c>
      <c r="CD11" s="21" t="s">
        <v>21</v>
      </c>
      <c r="CE11" s="66">
        <v>215</v>
      </c>
      <c r="CF11" s="21">
        <v>2</v>
      </c>
    </row>
    <row r="12" spans="1:86" x14ac:dyDescent="0.2">
      <c r="A12" t="s">
        <v>34</v>
      </c>
      <c r="B12">
        <v>47</v>
      </c>
      <c r="C12">
        <v>141</v>
      </c>
      <c r="D12">
        <v>54</v>
      </c>
      <c r="E12">
        <v>2</v>
      </c>
      <c r="F12" s="6">
        <v>1.1111111111111112E-2</v>
      </c>
      <c r="M12" t="s">
        <v>34</v>
      </c>
      <c r="N12">
        <v>985</v>
      </c>
      <c r="O12">
        <v>290</v>
      </c>
      <c r="P12">
        <v>126</v>
      </c>
      <c r="Q12">
        <v>5</v>
      </c>
      <c r="R12" s="6">
        <v>0.1132183908045977</v>
      </c>
      <c r="S12" s="6"/>
      <c r="X12" t="s">
        <v>34</v>
      </c>
      <c r="Y12">
        <v>287</v>
      </c>
      <c r="Z12">
        <v>167</v>
      </c>
      <c r="AA12">
        <v>80</v>
      </c>
      <c r="AB12">
        <v>2</v>
      </c>
      <c r="AC12" s="6">
        <v>5.7285429141716568E-2</v>
      </c>
      <c r="AE12" t="s">
        <v>34</v>
      </c>
      <c r="AF12">
        <v>23</v>
      </c>
      <c r="AG12">
        <v>33</v>
      </c>
      <c r="AH12">
        <v>13</v>
      </c>
      <c r="AI12">
        <v>2</v>
      </c>
      <c r="AJ12" s="6">
        <v>2.3232323232323233E-2</v>
      </c>
      <c r="AL12" t="s">
        <v>51</v>
      </c>
      <c r="AM12">
        <v>1336</v>
      </c>
      <c r="AN12">
        <v>2</v>
      </c>
      <c r="AP12" s="21" t="s">
        <v>167</v>
      </c>
      <c r="AQ12" s="22">
        <v>230</v>
      </c>
      <c r="AR12" s="21">
        <v>597</v>
      </c>
      <c r="AS12" s="21">
        <v>275</v>
      </c>
      <c r="AT12" s="21">
        <v>11</v>
      </c>
      <c r="AU12" s="23">
        <v>1.2841987716359577E-2</v>
      </c>
      <c r="AV12" s="20"/>
      <c r="AW12" s="21" t="s">
        <v>171</v>
      </c>
      <c r="AX12" s="21">
        <v>11443</v>
      </c>
      <c r="AY12" s="21">
        <v>11</v>
      </c>
      <c r="AZ12" s="20"/>
      <c r="BA12" s="21" t="s">
        <v>181</v>
      </c>
      <c r="BB12" s="22">
        <v>2006</v>
      </c>
      <c r="BC12" s="21">
        <v>1159</v>
      </c>
      <c r="BD12" s="21">
        <v>497</v>
      </c>
      <c r="BE12" s="21">
        <v>20</v>
      </c>
      <c r="BF12" s="23">
        <v>5.7693413862525161E-2</v>
      </c>
      <c r="BH12" s="21" t="s">
        <v>181</v>
      </c>
      <c r="BI12" s="37"/>
      <c r="BJ12" s="37"/>
      <c r="BL12" s="21" t="s">
        <v>194</v>
      </c>
      <c r="BM12" s="22">
        <v>11893</v>
      </c>
      <c r="BN12" s="22">
        <v>1722</v>
      </c>
      <c r="BO12" s="22">
        <v>734</v>
      </c>
      <c r="BP12" s="22">
        <v>30</v>
      </c>
      <c r="BQ12" s="23">
        <v>0.23021680216802168</v>
      </c>
      <c r="BS12" s="21" t="s">
        <v>23</v>
      </c>
      <c r="BT12" s="41"/>
      <c r="BU12" s="41"/>
      <c r="BW12" s="21" t="s">
        <v>23</v>
      </c>
      <c r="BX12" s="66">
        <v>14281</v>
      </c>
      <c r="BY12" s="66">
        <v>1711</v>
      </c>
      <c r="BZ12" s="66">
        <v>744</v>
      </c>
      <c r="CA12" s="21">
        <v>27</v>
      </c>
      <c r="CB12" s="67">
        <v>0.27821936489382426</v>
      </c>
      <c r="CD12" s="21" t="s">
        <v>23</v>
      </c>
      <c r="CE12" s="66">
        <v>1687</v>
      </c>
      <c r="CF12" s="21">
        <v>3</v>
      </c>
    </row>
    <row r="13" spans="1:86" x14ac:dyDescent="0.2">
      <c r="A13" t="s">
        <v>35</v>
      </c>
      <c r="B13">
        <v>616</v>
      </c>
      <c r="C13">
        <v>182</v>
      </c>
      <c r="D13">
        <v>75</v>
      </c>
      <c r="E13">
        <v>3</v>
      </c>
      <c r="F13" s="6">
        <v>0.10918114143920596</v>
      </c>
      <c r="M13" t="s">
        <v>35</v>
      </c>
      <c r="N13">
        <v>2828</v>
      </c>
      <c r="O13">
        <v>551</v>
      </c>
      <c r="P13">
        <v>214</v>
      </c>
      <c r="Q13">
        <v>10</v>
      </c>
      <c r="R13" s="6">
        <v>0.16556407704466952</v>
      </c>
      <c r="S13" s="6"/>
      <c r="X13" t="s">
        <v>35</v>
      </c>
      <c r="Y13">
        <v>758</v>
      </c>
      <c r="Z13">
        <v>215</v>
      </c>
      <c r="AA13">
        <v>95</v>
      </c>
      <c r="AB13">
        <v>3</v>
      </c>
      <c r="AC13" s="6">
        <v>0.11372843210802701</v>
      </c>
      <c r="AE13" t="s">
        <v>35</v>
      </c>
      <c r="AF13">
        <v>505</v>
      </c>
      <c r="AG13">
        <v>175</v>
      </c>
      <c r="AH13">
        <v>73</v>
      </c>
      <c r="AI13">
        <v>8</v>
      </c>
      <c r="AJ13" s="6">
        <v>9.308755760368663E-2</v>
      </c>
      <c r="AL13" t="s">
        <v>52</v>
      </c>
      <c r="AM13">
        <v>3510</v>
      </c>
      <c r="AN13">
        <v>2</v>
      </c>
      <c r="AP13" s="21" t="s">
        <v>168</v>
      </c>
      <c r="AQ13" s="22">
        <v>4881</v>
      </c>
      <c r="AR13" s="21">
        <v>1534</v>
      </c>
      <c r="AS13" s="21">
        <v>705</v>
      </c>
      <c r="AT13" s="21">
        <v>28</v>
      </c>
      <c r="AU13" s="23">
        <v>0.1026412078899777</v>
      </c>
      <c r="AV13" s="20"/>
      <c r="AW13" s="21" t="s">
        <v>172</v>
      </c>
      <c r="AX13" s="21">
        <v>885</v>
      </c>
      <c r="AY13" s="21">
        <v>8</v>
      </c>
      <c r="AZ13" s="20"/>
      <c r="BA13" s="21" t="s">
        <v>182</v>
      </c>
      <c r="BB13" s="22">
        <v>7020</v>
      </c>
      <c r="BC13" s="21">
        <v>1927</v>
      </c>
      <c r="BD13" s="21">
        <v>846</v>
      </c>
      <c r="BE13" s="21">
        <v>34</v>
      </c>
      <c r="BF13" s="23">
        <v>0.11751510788958267</v>
      </c>
      <c r="BH13" s="21" t="s">
        <v>168</v>
      </c>
      <c r="BI13" s="38"/>
      <c r="BJ13" s="38"/>
      <c r="BL13" s="21" t="s">
        <v>195</v>
      </c>
      <c r="BM13" s="22">
        <v>23754</v>
      </c>
      <c r="BN13" s="22">
        <v>2225</v>
      </c>
      <c r="BO13" s="22">
        <v>957</v>
      </c>
      <c r="BP13" s="22">
        <v>38</v>
      </c>
      <c r="BQ13" s="23">
        <v>0.34438564697354113</v>
      </c>
      <c r="BS13" s="21" t="s">
        <v>24</v>
      </c>
      <c r="BT13" s="22">
        <v>2661</v>
      </c>
      <c r="BU13" s="22">
        <v>4</v>
      </c>
      <c r="BW13" s="21" t="s">
        <v>24</v>
      </c>
      <c r="BX13" s="66">
        <v>30471</v>
      </c>
      <c r="BY13" s="66">
        <v>2121</v>
      </c>
      <c r="BZ13" s="66">
        <v>901</v>
      </c>
      <c r="CA13" s="21">
        <v>38</v>
      </c>
      <c r="CB13" s="67">
        <v>0.46343021398914086</v>
      </c>
      <c r="CD13" s="21" t="s">
        <v>24</v>
      </c>
      <c r="CE13" s="66">
        <v>4600</v>
      </c>
      <c r="CF13" s="21">
        <v>4</v>
      </c>
    </row>
    <row r="14" spans="1:86" x14ac:dyDescent="0.2">
      <c r="A14" t="s">
        <v>36</v>
      </c>
      <c r="B14">
        <v>3241</v>
      </c>
      <c r="C14">
        <v>411</v>
      </c>
      <c r="D14">
        <v>162</v>
      </c>
      <c r="E14">
        <v>5</v>
      </c>
      <c r="F14" s="6">
        <v>0.26285482562854823</v>
      </c>
      <c r="H14" t="s">
        <v>36</v>
      </c>
      <c r="I14">
        <v>85</v>
      </c>
      <c r="J14">
        <v>30</v>
      </c>
      <c r="K14">
        <v>3</v>
      </c>
      <c r="M14" t="s">
        <v>36</v>
      </c>
      <c r="N14">
        <v>8525</v>
      </c>
      <c r="O14">
        <v>765</v>
      </c>
      <c r="P14">
        <v>255</v>
      </c>
      <c r="Q14">
        <v>16</v>
      </c>
      <c r="R14" s="6">
        <v>0.37145969498910675</v>
      </c>
      <c r="S14" s="6"/>
      <c r="T14" t="s">
        <v>36</v>
      </c>
      <c r="U14">
        <v>1642</v>
      </c>
      <c r="V14">
        <v>5</v>
      </c>
      <c r="X14" t="s">
        <v>36</v>
      </c>
      <c r="Y14">
        <v>2981</v>
      </c>
      <c r="Z14">
        <v>221</v>
      </c>
      <c r="AA14">
        <v>99</v>
      </c>
      <c r="AB14">
        <v>4</v>
      </c>
      <c r="AC14" s="6">
        <v>0.44962292609351429</v>
      </c>
      <c r="AE14" t="s">
        <v>36</v>
      </c>
      <c r="AF14">
        <v>3478</v>
      </c>
      <c r="AG14">
        <v>342</v>
      </c>
      <c r="AH14">
        <v>130</v>
      </c>
      <c r="AI14">
        <v>14</v>
      </c>
      <c r="AJ14" s="6">
        <v>0.33898635477582845</v>
      </c>
      <c r="AL14" t="s">
        <v>53</v>
      </c>
      <c r="AM14">
        <v>2523</v>
      </c>
      <c r="AN14">
        <v>2</v>
      </c>
      <c r="AP14" s="21" t="s">
        <v>169</v>
      </c>
      <c r="AQ14" s="22">
        <v>15649</v>
      </c>
      <c r="AR14" s="21">
        <v>2129</v>
      </c>
      <c r="AS14" s="21">
        <v>833</v>
      </c>
      <c r="AT14" s="21">
        <v>40</v>
      </c>
      <c r="AU14" s="23">
        <v>0.24501330828244872</v>
      </c>
      <c r="AV14" s="20"/>
      <c r="AW14" s="83"/>
      <c r="AX14" s="83"/>
      <c r="AY14" s="83"/>
      <c r="AZ14" s="20"/>
      <c r="BA14" s="21" t="s">
        <v>183</v>
      </c>
      <c r="BB14" s="22">
        <v>18942</v>
      </c>
      <c r="BC14" s="21">
        <v>2584</v>
      </c>
      <c r="BD14" s="21">
        <v>1049</v>
      </c>
      <c r="BE14" s="21">
        <v>49</v>
      </c>
      <c r="BF14" s="23">
        <v>0.2443498452012384</v>
      </c>
      <c r="BH14" s="21" t="s">
        <v>169</v>
      </c>
      <c r="BI14" s="21">
        <v>5024</v>
      </c>
      <c r="BJ14" s="21">
        <v>9</v>
      </c>
      <c r="BL14" s="21" t="s">
        <v>196</v>
      </c>
      <c r="BM14" s="22">
        <v>42333</v>
      </c>
      <c r="BN14" s="22">
        <v>2351</v>
      </c>
      <c r="BO14" s="22">
        <v>977</v>
      </c>
      <c r="BP14" s="22">
        <v>42</v>
      </c>
      <c r="BQ14" s="23">
        <v>0.60021267545725221</v>
      </c>
      <c r="BS14" s="21" t="s">
        <v>25</v>
      </c>
      <c r="BT14" s="22">
        <v>8818</v>
      </c>
      <c r="BU14" s="22">
        <v>8</v>
      </c>
      <c r="BW14" s="21" t="s">
        <v>25</v>
      </c>
      <c r="BX14" s="66">
        <v>45689</v>
      </c>
      <c r="BY14" s="66">
        <v>2422</v>
      </c>
      <c r="BZ14" s="66">
        <v>996</v>
      </c>
      <c r="CA14" s="21">
        <v>44</v>
      </c>
      <c r="CB14" s="67">
        <v>0.62880539499036614</v>
      </c>
      <c r="CD14" s="21" t="s">
        <v>25</v>
      </c>
      <c r="CE14" s="66">
        <v>12291</v>
      </c>
      <c r="CF14" s="21">
        <v>10</v>
      </c>
    </row>
    <row r="15" spans="1:86" x14ac:dyDescent="0.2">
      <c r="A15" t="s">
        <v>37</v>
      </c>
      <c r="B15">
        <v>6918</v>
      </c>
      <c r="C15">
        <v>531</v>
      </c>
      <c r="D15">
        <v>164</v>
      </c>
      <c r="E15">
        <v>6</v>
      </c>
      <c r="F15" s="6">
        <v>0.42026608347002004</v>
      </c>
      <c r="H15" t="s">
        <v>37</v>
      </c>
      <c r="I15">
        <v>771</v>
      </c>
      <c r="J15">
        <v>31</v>
      </c>
      <c r="K15">
        <v>5</v>
      </c>
      <c r="M15" t="s">
        <v>37</v>
      </c>
      <c r="N15">
        <v>17671</v>
      </c>
      <c r="O15">
        <v>804</v>
      </c>
      <c r="P15">
        <v>274</v>
      </c>
      <c r="Q15">
        <v>17</v>
      </c>
      <c r="R15" s="6">
        <v>0.70899534585138824</v>
      </c>
      <c r="S15" s="6"/>
      <c r="T15" t="s">
        <v>37</v>
      </c>
      <c r="U15">
        <v>11383</v>
      </c>
      <c r="V15">
        <v>6</v>
      </c>
      <c r="X15" t="s">
        <v>37</v>
      </c>
      <c r="Y15">
        <v>4733</v>
      </c>
      <c r="Z15">
        <v>230</v>
      </c>
      <c r="AA15">
        <v>103</v>
      </c>
      <c r="AB15">
        <v>5</v>
      </c>
      <c r="AC15" s="6">
        <v>0.66381486676016832</v>
      </c>
      <c r="AE15" t="s">
        <v>37</v>
      </c>
      <c r="AF15">
        <v>7043</v>
      </c>
      <c r="AG15">
        <v>342</v>
      </c>
      <c r="AH15">
        <v>130</v>
      </c>
      <c r="AI15">
        <v>14</v>
      </c>
      <c r="AJ15" s="6">
        <v>0.66430862101490284</v>
      </c>
      <c r="AL15" t="s">
        <v>63</v>
      </c>
      <c r="AM15">
        <v>1258</v>
      </c>
      <c r="AN15">
        <v>2</v>
      </c>
      <c r="AP15" s="21" t="s">
        <v>170</v>
      </c>
      <c r="AQ15" s="22">
        <v>48379</v>
      </c>
      <c r="AR15" s="21">
        <v>2641</v>
      </c>
      <c r="AS15" s="21">
        <v>1041</v>
      </c>
      <c r="AT15" s="21">
        <v>50</v>
      </c>
      <c r="AU15" s="23">
        <v>0.59091741886626514</v>
      </c>
      <c r="AV15" s="20"/>
      <c r="AW15" s="83"/>
      <c r="AX15" s="83"/>
      <c r="AY15" s="83"/>
      <c r="AZ15" s="20"/>
      <c r="BA15" s="21" t="s">
        <v>184</v>
      </c>
      <c r="BB15" s="22">
        <v>48790</v>
      </c>
      <c r="BC15" s="21">
        <v>2601</v>
      </c>
      <c r="BD15" s="21">
        <v>1047</v>
      </c>
      <c r="BE15" s="21">
        <v>51</v>
      </c>
      <c r="BF15" s="23">
        <v>0.60510225595614597</v>
      </c>
      <c r="BH15" s="21" t="s">
        <v>170</v>
      </c>
      <c r="BI15" s="21">
        <v>22967</v>
      </c>
      <c r="BJ15" s="21">
        <v>10</v>
      </c>
      <c r="BL15" s="21" t="s">
        <v>197</v>
      </c>
      <c r="BM15" s="22">
        <v>55388</v>
      </c>
      <c r="BN15" s="22">
        <v>2558</v>
      </c>
      <c r="BO15" s="22">
        <v>985</v>
      </c>
      <c r="BP15" s="22">
        <v>49</v>
      </c>
      <c r="BQ15" s="23">
        <v>0.69847915458145227</v>
      </c>
      <c r="BS15" s="21" t="s">
        <v>27</v>
      </c>
      <c r="BT15" s="22">
        <v>28206</v>
      </c>
      <c r="BU15" s="22">
        <v>10</v>
      </c>
      <c r="BW15" s="21" t="s">
        <v>27</v>
      </c>
      <c r="BX15" s="66">
        <v>55016</v>
      </c>
      <c r="BY15" s="66">
        <v>2645</v>
      </c>
      <c r="BZ15" s="66">
        <v>1015</v>
      </c>
      <c r="CA15" s="21">
        <v>50</v>
      </c>
      <c r="CB15" s="67">
        <v>0.67096774193548392</v>
      </c>
      <c r="CD15" s="21" t="s">
        <v>27</v>
      </c>
      <c r="CE15" s="66">
        <v>26593</v>
      </c>
      <c r="CF15" s="21">
        <v>10</v>
      </c>
    </row>
    <row r="16" spans="1:86" x14ac:dyDescent="0.2">
      <c r="A16" t="s">
        <v>38</v>
      </c>
      <c r="B16">
        <v>5938</v>
      </c>
      <c r="C16">
        <v>531</v>
      </c>
      <c r="D16">
        <v>164</v>
      </c>
      <c r="E16">
        <v>6</v>
      </c>
      <c r="F16" s="6">
        <v>0.36073142579430173</v>
      </c>
      <c r="H16" t="s">
        <v>38</v>
      </c>
      <c r="I16">
        <v>442</v>
      </c>
      <c r="J16">
        <v>31</v>
      </c>
      <c r="K16">
        <v>5</v>
      </c>
      <c r="M16" t="s">
        <v>38</v>
      </c>
      <c r="N16">
        <v>15957</v>
      </c>
      <c r="O16">
        <v>810</v>
      </c>
      <c r="P16">
        <v>275</v>
      </c>
      <c r="Q16">
        <v>17</v>
      </c>
      <c r="R16" s="6">
        <v>0.63548387096774195</v>
      </c>
      <c r="S16" s="6"/>
      <c r="T16" t="s">
        <v>38</v>
      </c>
      <c r="U16">
        <v>7762</v>
      </c>
      <c r="V16">
        <v>6</v>
      </c>
      <c r="X16" t="s">
        <v>38</v>
      </c>
      <c r="Y16">
        <v>4686</v>
      </c>
      <c r="Z16">
        <v>230</v>
      </c>
      <c r="AA16">
        <v>103</v>
      </c>
      <c r="AB16">
        <v>5</v>
      </c>
      <c r="AC16" s="6">
        <v>0.65722300140252454</v>
      </c>
      <c r="AE16" t="s">
        <v>38</v>
      </c>
      <c r="AF16">
        <v>5487</v>
      </c>
      <c r="AG16">
        <v>342</v>
      </c>
      <c r="AH16">
        <v>130</v>
      </c>
      <c r="AI16">
        <v>14</v>
      </c>
      <c r="AJ16" s="6">
        <v>0.51754385964912286</v>
      </c>
      <c r="AL16" t="s">
        <v>64</v>
      </c>
      <c r="AM16">
        <v>3897</v>
      </c>
      <c r="AN16">
        <v>2</v>
      </c>
      <c r="AP16" s="21" t="s">
        <v>171</v>
      </c>
      <c r="AQ16" s="22">
        <v>38961</v>
      </c>
      <c r="AR16" s="21">
        <v>2489</v>
      </c>
      <c r="AS16" s="21">
        <v>965</v>
      </c>
      <c r="AT16" s="21">
        <v>47</v>
      </c>
      <c r="AU16" s="23">
        <v>0.50494433572233954</v>
      </c>
      <c r="AV16" s="20"/>
      <c r="AW16" s="83"/>
      <c r="AX16" s="83"/>
      <c r="AY16" s="83"/>
      <c r="AZ16" s="20"/>
      <c r="BA16" s="21" t="s">
        <v>185</v>
      </c>
      <c r="BB16" s="22">
        <v>56289</v>
      </c>
      <c r="BC16" s="21">
        <v>2651</v>
      </c>
      <c r="BD16" s="21">
        <v>1070</v>
      </c>
      <c r="BE16" s="21">
        <v>51</v>
      </c>
      <c r="BF16" s="23">
        <v>0.68493934121025546</v>
      </c>
      <c r="BH16" s="21" t="s">
        <v>171</v>
      </c>
      <c r="BI16" s="21">
        <v>17951</v>
      </c>
      <c r="BJ16" s="21">
        <v>10</v>
      </c>
      <c r="BL16" s="21" t="s">
        <v>198</v>
      </c>
      <c r="BM16" s="22">
        <v>55660</v>
      </c>
      <c r="BN16" s="22">
        <v>2545</v>
      </c>
      <c r="BO16" s="22">
        <v>992</v>
      </c>
      <c r="BP16" s="22">
        <v>49</v>
      </c>
      <c r="BQ16" s="23">
        <v>0.70549464478103807</v>
      </c>
      <c r="BS16" s="21" t="s">
        <v>28</v>
      </c>
      <c r="BT16" s="22">
        <v>22082</v>
      </c>
      <c r="BU16" s="22">
        <v>10</v>
      </c>
      <c r="BW16" s="21" t="s">
        <v>28</v>
      </c>
      <c r="BX16" s="66">
        <v>59708</v>
      </c>
      <c r="BY16" s="66">
        <v>2636</v>
      </c>
      <c r="BZ16" s="66">
        <v>1015</v>
      </c>
      <c r="CA16" s="21">
        <v>49</v>
      </c>
      <c r="CB16" s="67">
        <v>0.73067697880464044</v>
      </c>
      <c r="CD16" s="21" t="s">
        <v>28</v>
      </c>
      <c r="CE16" s="66">
        <v>31626</v>
      </c>
      <c r="CF16" s="21">
        <v>10</v>
      </c>
    </row>
    <row r="17" spans="1:84" x14ac:dyDescent="0.2">
      <c r="A17" t="s">
        <v>39</v>
      </c>
      <c r="B17">
        <v>795</v>
      </c>
      <c r="C17">
        <v>141</v>
      </c>
      <c r="D17">
        <v>54</v>
      </c>
      <c r="E17">
        <v>2</v>
      </c>
      <c r="F17" s="6">
        <v>0.18794326241134751</v>
      </c>
      <c r="M17" t="s">
        <v>39</v>
      </c>
      <c r="N17">
        <v>3186</v>
      </c>
      <c r="O17">
        <v>605</v>
      </c>
      <c r="P17">
        <v>208</v>
      </c>
      <c r="Q17">
        <v>12</v>
      </c>
      <c r="R17" s="6">
        <v>0.17553719008264462</v>
      </c>
      <c r="S17" s="6"/>
      <c r="T17" t="s">
        <v>39</v>
      </c>
      <c r="U17">
        <v>51</v>
      </c>
      <c r="V17">
        <v>2</v>
      </c>
      <c r="X17" t="s">
        <v>39</v>
      </c>
      <c r="Y17">
        <v>1703</v>
      </c>
      <c r="Z17">
        <v>221</v>
      </c>
      <c r="AA17">
        <v>99</v>
      </c>
      <c r="AB17">
        <v>4</v>
      </c>
      <c r="AC17" s="6">
        <v>0.25686274509803919</v>
      </c>
      <c r="AE17" t="s">
        <v>39</v>
      </c>
      <c r="AF17">
        <v>706</v>
      </c>
      <c r="AG17">
        <v>161</v>
      </c>
      <c r="AH17">
        <v>77</v>
      </c>
      <c r="AI17">
        <v>10</v>
      </c>
      <c r="AJ17" s="6">
        <v>0.14616977225672878</v>
      </c>
      <c r="AL17" t="s">
        <v>65</v>
      </c>
      <c r="AM17">
        <v>1950</v>
      </c>
      <c r="AN17">
        <v>2</v>
      </c>
      <c r="AP17" s="21" t="s">
        <v>172</v>
      </c>
      <c r="AQ17" s="22">
        <v>7399</v>
      </c>
      <c r="AR17" s="21">
        <v>1857</v>
      </c>
      <c r="AS17" s="21">
        <v>767</v>
      </c>
      <c r="AT17" s="21">
        <v>37</v>
      </c>
      <c r="AU17" s="23">
        <v>0.13281278047029257</v>
      </c>
      <c r="AV17" s="20"/>
      <c r="AW17" s="83"/>
      <c r="AX17" s="83"/>
      <c r="AY17" s="83"/>
      <c r="AZ17" s="20"/>
      <c r="BA17" s="21" t="s">
        <v>186</v>
      </c>
      <c r="BB17" s="22">
        <v>37083</v>
      </c>
      <c r="BC17" s="21">
        <v>2330</v>
      </c>
      <c r="BD17" s="21">
        <v>989</v>
      </c>
      <c r="BE17" s="21">
        <v>44</v>
      </c>
      <c r="BF17" s="23">
        <v>0.53051502145922746</v>
      </c>
      <c r="BH17" s="21" t="s">
        <v>172</v>
      </c>
      <c r="BI17" s="21">
        <v>3747</v>
      </c>
      <c r="BJ17" s="21">
        <v>6</v>
      </c>
      <c r="BL17" s="21" t="s">
        <v>199</v>
      </c>
      <c r="BM17" s="22">
        <v>39859</v>
      </c>
      <c r="BN17" s="22">
        <v>2360</v>
      </c>
      <c r="BO17" s="22">
        <v>969</v>
      </c>
      <c r="BP17" s="22">
        <v>44</v>
      </c>
      <c r="BQ17" s="23">
        <v>0.56298022598870057</v>
      </c>
      <c r="BS17" s="21" t="s">
        <v>29</v>
      </c>
      <c r="BT17" s="22">
        <v>7083</v>
      </c>
      <c r="BU17" s="22">
        <v>6</v>
      </c>
      <c r="BW17" s="21" t="s">
        <v>29</v>
      </c>
      <c r="BX17" s="66">
        <v>43350</v>
      </c>
      <c r="BY17" s="66">
        <v>2470</v>
      </c>
      <c r="BZ17" s="66">
        <v>984</v>
      </c>
      <c r="CA17" s="21">
        <v>43</v>
      </c>
      <c r="CB17" s="67">
        <v>0.58502024291497978</v>
      </c>
      <c r="CD17" s="21" t="s">
        <v>29</v>
      </c>
      <c r="CE17" s="66">
        <v>6689</v>
      </c>
      <c r="CF17" s="21">
        <v>5</v>
      </c>
    </row>
    <row r="18" spans="1:84" x14ac:dyDescent="0.2">
      <c r="A18" t="s">
        <v>40</v>
      </c>
      <c r="B18">
        <v>73</v>
      </c>
      <c r="C18">
        <v>141</v>
      </c>
      <c r="D18">
        <v>54</v>
      </c>
      <c r="E18">
        <v>2</v>
      </c>
      <c r="F18" s="6">
        <v>1.6700983756577442E-2</v>
      </c>
      <c r="M18" t="s">
        <v>40</v>
      </c>
      <c r="N18">
        <v>1155</v>
      </c>
      <c r="O18">
        <v>338</v>
      </c>
      <c r="P18">
        <v>138</v>
      </c>
      <c r="Q18">
        <v>5</v>
      </c>
      <c r="R18" s="6">
        <v>0.11023096010689062</v>
      </c>
      <c r="S18" s="6"/>
      <c r="X18" t="s">
        <v>40</v>
      </c>
      <c r="Y18">
        <v>721</v>
      </c>
      <c r="Z18">
        <v>215</v>
      </c>
      <c r="AA18">
        <v>95</v>
      </c>
      <c r="AB18">
        <v>3</v>
      </c>
      <c r="AC18" s="6">
        <v>0.10817704426106527</v>
      </c>
      <c r="AE18" t="s">
        <v>40</v>
      </c>
      <c r="AF18">
        <v>0</v>
      </c>
      <c r="AG18">
        <v>0</v>
      </c>
      <c r="AH18">
        <v>0</v>
      </c>
      <c r="AI18">
        <v>0</v>
      </c>
      <c r="AJ18" s="6">
        <v>0</v>
      </c>
      <c r="AL18" t="s">
        <v>75</v>
      </c>
      <c r="AM18">
        <v>3402</v>
      </c>
      <c r="AN18">
        <v>2</v>
      </c>
      <c r="AP18" s="21" t="s">
        <v>173</v>
      </c>
      <c r="AQ18" s="22">
        <v>2571</v>
      </c>
      <c r="AR18" s="21">
        <v>1061</v>
      </c>
      <c r="AS18" s="21">
        <v>451</v>
      </c>
      <c r="AT18" s="21">
        <v>19</v>
      </c>
      <c r="AU18" s="23">
        <v>7.8167279802985615E-2</v>
      </c>
      <c r="AV18" s="20"/>
      <c r="AW18" s="83"/>
      <c r="AX18" s="83"/>
      <c r="AY18" s="83"/>
      <c r="AZ18" s="20"/>
      <c r="BA18" s="21" t="s">
        <v>187</v>
      </c>
      <c r="BB18" s="22">
        <v>19197</v>
      </c>
      <c r="BC18" s="21">
        <v>1762</v>
      </c>
      <c r="BD18" s="21">
        <v>797</v>
      </c>
      <c r="BE18" s="21">
        <v>29</v>
      </c>
      <c r="BF18" s="23">
        <v>0.35145179597964193</v>
      </c>
      <c r="BH18" s="21" t="s">
        <v>187</v>
      </c>
      <c r="BI18" s="21">
        <v>1616</v>
      </c>
      <c r="BJ18" s="21">
        <v>3</v>
      </c>
      <c r="BL18" s="21" t="s">
        <v>200</v>
      </c>
      <c r="BM18" s="22">
        <v>17211</v>
      </c>
      <c r="BN18" s="22">
        <v>1840</v>
      </c>
      <c r="BO18" s="22">
        <v>800</v>
      </c>
      <c r="BP18" s="22">
        <v>31</v>
      </c>
      <c r="BQ18" s="23">
        <v>0.30173562412342214</v>
      </c>
      <c r="BS18" s="21" t="s">
        <v>30</v>
      </c>
      <c r="BT18" s="22">
        <v>1705</v>
      </c>
      <c r="BU18" s="22">
        <v>3</v>
      </c>
      <c r="BW18" s="21" t="s">
        <v>30</v>
      </c>
      <c r="BX18" s="66">
        <v>24503</v>
      </c>
      <c r="BY18" s="66">
        <v>1717</v>
      </c>
      <c r="BZ18" s="66">
        <v>741</v>
      </c>
      <c r="CA18" s="21">
        <v>29</v>
      </c>
      <c r="CB18" s="67">
        <v>0.46034907096022692</v>
      </c>
      <c r="CD18" s="21" t="s">
        <v>30</v>
      </c>
      <c r="CE18" s="66">
        <v>2192</v>
      </c>
      <c r="CF18" s="21">
        <v>3</v>
      </c>
    </row>
    <row r="19" spans="1:84" x14ac:dyDescent="0.2">
      <c r="A19" t="s">
        <v>41</v>
      </c>
      <c r="B19">
        <v>5</v>
      </c>
      <c r="C19">
        <v>141</v>
      </c>
      <c r="D19">
        <v>54</v>
      </c>
      <c r="E19">
        <v>2</v>
      </c>
      <c r="F19" s="6">
        <v>1.1820330969267139E-3</v>
      </c>
      <c r="M19" t="s">
        <v>41</v>
      </c>
      <c r="N19">
        <v>405</v>
      </c>
      <c r="O19">
        <v>294</v>
      </c>
      <c r="P19">
        <v>126</v>
      </c>
      <c r="Q19">
        <v>5</v>
      </c>
      <c r="R19" s="6">
        <v>4.5918367346938778E-2</v>
      </c>
      <c r="S19" s="6"/>
      <c r="X19" t="s">
        <v>41</v>
      </c>
      <c r="Y19">
        <v>292</v>
      </c>
      <c r="Z19">
        <v>215</v>
      </c>
      <c r="AA19">
        <v>95</v>
      </c>
      <c r="AB19">
        <v>3</v>
      </c>
      <c r="AC19" s="6">
        <v>4.5271317829457362E-2</v>
      </c>
      <c r="AE19" t="s">
        <v>41</v>
      </c>
      <c r="AF19">
        <v>0</v>
      </c>
      <c r="AG19">
        <v>0</v>
      </c>
      <c r="AH19">
        <v>0</v>
      </c>
      <c r="AI19">
        <v>0</v>
      </c>
      <c r="AJ19" s="6">
        <v>0</v>
      </c>
      <c r="AL19" t="s">
        <v>76</v>
      </c>
      <c r="AM19">
        <v>9661</v>
      </c>
      <c r="AN19">
        <v>2</v>
      </c>
      <c r="AP19" s="21" t="s">
        <v>174</v>
      </c>
      <c r="AQ19" s="22">
        <v>723</v>
      </c>
      <c r="AR19" s="21">
        <v>832</v>
      </c>
      <c r="AS19" s="21">
        <v>368</v>
      </c>
      <c r="AT19" s="21">
        <v>16</v>
      </c>
      <c r="AU19" s="23">
        <v>2.8966346153846155E-2</v>
      </c>
      <c r="AV19" s="20"/>
      <c r="AW19" s="83"/>
      <c r="AX19" s="83"/>
      <c r="AY19" s="83"/>
      <c r="AZ19" s="20"/>
      <c r="BA19" s="21" t="s">
        <v>188</v>
      </c>
      <c r="BB19" s="22">
        <v>5521</v>
      </c>
      <c r="BC19" s="21">
        <v>1319</v>
      </c>
      <c r="BD19" s="21">
        <v>597</v>
      </c>
      <c r="BE19" s="21">
        <v>22</v>
      </c>
      <c r="BF19" s="23">
        <v>0.13952489259540055</v>
      </c>
      <c r="BH19" s="21" t="s">
        <v>188</v>
      </c>
      <c r="BI19" s="21">
        <v>271</v>
      </c>
      <c r="BJ19" s="21">
        <v>3</v>
      </c>
      <c r="BL19" s="21" t="s">
        <v>201</v>
      </c>
      <c r="BM19" s="22">
        <v>6655</v>
      </c>
      <c r="BN19" s="22">
        <v>1425</v>
      </c>
      <c r="BO19" s="22">
        <v>633</v>
      </c>
      <c r="BP19" s="22">
        <v>22</v>
      </c>
      <c r="BQ19" s="23">
        <v>0.15567251461988305</v>
      </c>
      <c r="BS19" s="21" t="s">
        <v>31</v>
      </c>
      <c r="BT19" s="22">
        <v>395</v>
      </c>
      <c r="BU19" s="22">
        <v>3</v>
      </c>
      <c r="BW19" s="21" t="s">
        <v>31</v>
      </c>
      <c r="BX19" s="66">
        <v>8749</v>
      </c>
      <c r="BY19" s="66">
        <v>1611</v>
      </c>
      <c r="BZ19" s="66">
        <v>698</v>
      </c>
      <c r="CA19" s="21">
        <v>25</v>
      </c>
      <c r="CB19" s="67">
        <v>0.18102627767432236</v>
      </c>
      <c r="CD19" s="21" t="s">
        <v>31</v>
      </c>
      <c r="CE19" s="66">
        <v>550</v>
      </c>
      <c r="CF19" s="21">
        <v>3</v>
      </c>
    </row>
    <row r="20" spans="1:84" x14ac:dyDescent="0.2">
      <c r="A20" t="s">
        <v>44</v>
      </c>
      <c r="B20">
        <v>11</v>
      </c>
      <c r="C20">
        <v>141</v>
      </c>
      <c r="D20">
        <v>54</v>
      </c>
      <c r="E20">
        <v>2</v>
      </c>
      <c r="F20" s="6">
        <v>2.5165865934568751E-3</v>
      </c>
      <c r="M20" t="s">
        <v>44</v>
      </c>
      <c r="N20">
        <v>345</v>
      </c>
      <c r="O20">
        <v>293</v>
      </c>
      <c r="P20">
        <v>126</v>
      </c>
      <c r="Q20">
        <v>5</v>
      </c>
      <c r="R20" s="6">
        <v>3.7983045249366951E-2</v>
      </c>
      <c r="S20" s="6"/>
      <c r="X20" t="s">
        <v>44</v>
      </c>
      <c r="Y20">
        <v>63</v>
      </c>
      <c r="Z20">
        <v>167</v>
      </c>
      <c r="AA20">
        <v>80</v>
      </c>
      <c r="AB20">
        <v>2</v>
      </c>
      <c r="AC20" s="6">
        <v>1.2169209967162449E-2</v>
      </c>
      <c r="AE20" t="s">
        <v>44</v>
      </c>
      <c r="AF20">
        <v>0</v>
      </c>
      <c r="AG20">
        <v>0</v>
      </c>
      <c r="AH20">
        <v>0</v>
      </c>
      <c r="AI20">
        <v>0</v>
      </c>
      <c r="AJ20" s="6">
        <v>0</v>
      </c>
      <c r="AL20" t="s">
        <v>77</v>
      </c>
      <c r="AM20">
        <v>4849</v>
      </c>
      <c r="AN20">
        <v>2</v>
      </c>
      <c r="AP20" s="21" t="s">
        <v>175</v>
      </c>
      <c r="AQ20" s="22">
        <v>632</v>
      </c>
      <c r="AR20" s="21">
        <v>742</v>
      </c>
      <c r="AS20" s="21">
        <v>332</v>
      </c>
      <c r="AT20" s="21">
        <v>14</v>
      </c>
      <c r="AU20" s="23">
        <v>2.7475871663333623E-2</v>
      </c>
      <c r="AV20" s="20"/>
      <c r="AW20" s="20"/>
      <c r="AX20" s="20"/>
      <c r="AY20" s="20"/>
      <c r="AZ20" s="20"/>
      <c r="BA20" s="21" t="s">
        <v>189</v>
      </c>
      <c r="BB20" s="22">
        <v>3079</v>
      </c>
      <c r="BC20" s="21">
        <v>1239</v>
      </c>
      <c r="BD20" s="21">
        <v>560</v>
      </c>
      <c r="BE20" s="21">
        <v>19</v>
      </c>
      <c r="BF20" s="23">
        <v>8.0163503345570042E-2</v>
      </c>
      <c r="BH20" s="21" t="s">
        <v>189</v>
      </c>
      <c r="BI20" s="21">
        <v>53</v>
      </c>
      <c r="BJ20" s="21">
        <v>3</v>
      </c>
      <c r="BL20" s="21" t="s">
        <v>202</v>
      </c>
      <c r="BM20" s="22">
        <v>2781</v>
      </c>
      <c r="BN20" s="22">
        <v>975</v>
      </c>
      <c r="BO20" s="22">
        <v>433</v>
      </c>
      <c r="BP20" s="22">
        <v>15</v>
      </c>
      <c r="BQ20" s="23">
        <v>9.2009925558312652E-2</v>
      </c>
      <c r="BS20" s="21" t="s">
        <v>32</v>
      </c>
      <c r="BT20" s="22">
        <v>78</v>
      </c>
      <c r="BU20" s="22">
        <v>2</v>
      </c>
      <c r="BW20" s="21" t="s">
        <v>32</v>
      </c>
      <c r="BX20" s="66">
        <v>3569</v>
      </c>
      <c r="BY20" s="66">
        <v>1398</v>
      </c>
      <c r="BZ20" s="66">
        <v>625</v>
      </c>
      <c r="CA20" s="21">
        <v>18</v>
      </c>
      <c r="CB20" s="67">
        <v>8.2352669712492499E-2</v>
      </c>
      <c r="CD20" s="21" t="s">
        <v>32</v>
      </c>
      <c r="CE20" s="66">
        <v>153</v>
      </c>
      <c r="CF20" s="21">
        <v>2</v>
      </c>
    </row>
    <row r="21" spans="1:84" x14ac:dyDescent="0.2">
      <c r="A21" t="s">
        <v>46</v>
      </c>
      <c r="B21">
        <v>2</v>
      </c>
      <c r="C21">
        <v>141</v>
      </c>
      <c r="D21">
        <v>54</v>
      </c>
      <c r="E21">
        <v>2</v>
      </c>
      <c r="F21" s="6">
        <v>4.5756119881034085E-4</v>
      </c>
      <c r="M21" t="s">
        <v>46</v>
      </c>
      <c r="N21">
        <v>242</v>
      </c>
      <c r="O21">
        <v>180</v>
      </c>
      <c r="P21">
        <v>82</v>
      </c>
      <c r="Q21">
        <v>3</v>
      </c>
      <c r="R21" s="6">
        <v>4.3369175627240145E-2</v>
      </c>
      <c r="S21" s="6"/>
      <c r="X21" t="s">
        <v>46</v>
      </c>
      <c r="Y21">
        <v>197</v>
      </c>
      <c r="Z21">
        <v>167</v>
      </c>
      <c r="AA21">
        <v>80</v>
      </c>
      <c r="AB21">
        <v>2</v>
      </c>
      <c r="AC21" s="6">
        <v>3.8052926405254005E-2</v>
      </c>
      <c r="AE21" t="s">
        <v>46</v>
      </c>
      <c r="AF21">
        <v>0</v>
      </c>
      <c r="AG21">
        <v>0</v>
      </c>
      <c r="AH21">
        <v>0</v>
      </c>
      <c r="AI21">
        <v>0</v>
      </c>
      <c r="AJ21" s="6">
        <v>0</v>
      </c>
      <c r="AL21" t="s">
        <v>87</v>
      </c>
      <c r="AM21">
        <v>3487</v>
      </c>
      <c r="AN21">
        <v>2</v>
      </c>
      <c r="AW21" s="83"/>
      <c r="AX21" s="83"/>
      <c r="AY21" s="83"/>
      <c r="AZ21" s="83"/>
    </row>
    <row r="22" spans="1:84" x14ac:dyDescent="0.2">
      <c r="A22" t="s">
        <v>47</v>
      </c>
      <c r="B22">
        <v>13</v>
      </c>
      <c r="C22">
        <v>141</v>
      </c>
      <c r="D22">
        <v>54</v>
      </c>
      <c r="E22">
        <v>2</v>
      </c>
      <c r="F22" s="6">
        <v>3.1792614331132307E-3</v>
      </c>
      <c r="M22" t="s">
        <v>47</v>
      </c>
      <c r="N22">
        <v>1222</v>
      </c>
      <c r="O22">
        <v>245</v>
      </c>
      <c r="P22">
        <v>117</v>
      </c>
      <c r="Q22">
        <v>4</v>
      </c>
      <c r="R22" s="6">
        <v>0.17199155524278678</v>
      </c>
      <c r="S22" s="6"/>
      <c r="X22" t="s">
        <v>47</v>
      </c>
      <c r="Y22">
        <v>99</v>
      </c>
      <c r="Z22">
        <v>167</v>
      </c>
      <c r="AA22">
        <v>80</v>
      </c>
      <c r="AB22">
        <v>2</v>
      </c>
      <c r="AC22" s="6">
        <v>2.0441874870947761E-2</v>
      </c>
      <c r="AE22" t="s">
        <v>47</v>
      </c>
      <c r="AF22">
        <v>0</v>
      </c>
      <c r="AG22">
        <v>0</v>
      </c>
      <c r="AH22">
        <v>0</v>
      </c>
      <c r="AI22">
        <v>0</v>
      </c>
      <c r="AJ22" s="6">
        <v>0</v>
      </c>
      <c r="AL22" t="s">
        <v>88</v>
      </c>
      <c r="AM22">
        <v>5216</v>
      </c>
      <c r="AN22">
        <v>2</v>
      </c>
    </row>
    <row r="23" spans="1:84" x14ac:dyDescent="0.2">
      <c r="A23" t="s">
        <v>48</v>
      </c>
      <c r="B23">
        <v>20</v>
      </c>
      <c r="C23">
        <v>141</v>
      </c>
      <c r="D23">
        <v>54</v>
      </c>
      <c r="E23">
        <v>2</v>
      </c>
      <c r="F23" s="6">
        <v>4.5756119881034084E-3</v>
      </c>
      <c r="M23" t="s">
        <v>48</v>
      </c>
      <c r="N23">
        <v>1541</v>
      </c>
      <c r="O23">
        <v>417</v>
      </c>
      <c r="P23">
        <v>164</v>
      </c>
      <c r="Q23">
        <v>6</v>
      </c>
      <c r="R23" s="6">
        <v>0.11920785951883654</v>
      </c>
      <c r="S23" s="6"/>
      <c r="X23" t="s">
        <v>48</v>
      </c>
      <c r="Y23">
        <v>472</v>
      </c>
      <c r="Z23">
        <v>167</v>
      </c>
      <c r="AA23">
        <v>80</v>
      </c>
      <c r="AB23">
        <v>2</v>
      </c>
      <c r="AC23" s="6">
        <v>9.1172493722232961E-2</v>
      </c>
      <c r="AE23" t="s">
        <v>48</v>
      </c>
      <c r="AF23">
        <v>0</v>
      </c>
      <c r="AG23">
        <v>0</v>
      </c>
      <c r="AH23">
        <v>0</v>
      </c>
      <c r="AI23">
        <v>0</v>
      </c>
      <c r="AJ23" s="6">
        <v>0</v>
      </c>
      <c r="AL23" t="s">
        <v>89</v>
      </c>
      <c r="AM23">
        <v>6301</v>
      </c>
      <c r="AN23">
        <v>2</v>
      </c>
    </row>
    <row r="24" spans="1:84" x14ac:dyDescent="0.2">
      <c r="A24" t="s">
        <v>49</v>
      </c>
      <c r="B24">
        <v>110</v>
      </c>
      <c r="C24">
        <v>141</v>
      </c>
      <c r="D24">
        <v>54</v>
      </c>
      <c r="E24">
        <v>2</v>
      </c>
      <c r="F24" s="6">
        <v>2.6004728132387706E-2</v>
      </c>
      <c r="M24" t="s">
        <v>49</v>
      </c>
      <c r="N24">
        <v>1191</v>
      </c>
      <c r="O24">
        <v>436</v>
      </c>
      <c r="P24">
        <v>166</v>
      </c>
      <c r="Q24">
        <v>6</v>
      </c>
      <c r="R24" s="6">
        <v>9.1055045871559631E-2</v>
      </c>
      <c r="S24" s="6"/>
      <c r="X24" t="s">
        <v>49</v>
      </c>
      <c r="Y24">
        <v>323</v>
      </c>
      <c r="Z24">
        <v>167</v>
      </c>
      <c r="AA24">
        <v>80</v>
      </c>
      <c r="AB24">
        <v>2</v>
      </c>
      <c r="AC24" s="6">
        <v>6.4471057884231547E-2</v>
      </c>
      <c r="AE24" t="s">
        <v>49</v>
      </c>
      <c r="AF24">
        <v>253</v>
      </c>
      <c r="AG24">
        <v>76</v>
      </c>
      <c r="AH24">
        <v>37</v>
      </c>
      <c r="AI24">
        <v>2</v>
      </c>
      <c r="AJ24" s="6">
        <v>0.11096491228070175</v>
      </c>
      <c r="AL24" t="s">
        <v>99</v>
      </c>
      <c r="AM24">
        <v>4611</v>
      </c>
      <c r="AN24">
        <v>2</v>
      </c>
    </row>
    <row r="25" spans="1:84" x14ac:dyDescent="0.2">
      <c r="A25" t="s">
        <v>50</v>
      </c>
      <c r="B25">
        <v>871</v>
      </c>
      <c r="C25">
        <v>215</v>
      </c>
      <c r="D25">
        <v>87</v>
      </c>
      <c r="E25">
        <v>4</v>
      </c>
      <c r="F25" s="6">
        <v>0.13068267066766692</v>
      </c>
      <c r="M25" t="s">
        <v>50</v>
      </c>
      <c r="N25">
        <v>3742</v>
      </c>
      <c r="O25">
        <v>705</v>
      </c>
      <c r="P25">
        <v>265</v>
      </c>
      <c r="Q25">
        <v>13</v>
      </c>
      <c r="R25" s="6">
        <v>0.17121940059482957</v>
      </c>
      <c r="S25" s="6"/>
      <c r="T25" t="s">
        <v>50</v>
      </c>
      <c r="U25">
        <v>143</v>
      </c>
      <c r="V25">
        <v>2</v>
      </c>
      <c r="X25" t="s">
        <v>50</v>
      </c>
      <c r="Y25">
        <v>1247</v>
      </c>
      <c r="Z25">
        <v>256</v>
      </c>
      <c r="AA25">
        <v>113</v>
      </c>
      <c r="AB25">
        <v>5</v>
      </c>
      <c r="AC25" s="6">
        <v>0.15713205645161291</v>
      </c>
      <c r="AE25" t="s">
        <v>50</v>
      </c>
      <c r="AF25">
        <v>770</v>
      </c>
      <c r="AG25">
        <v>273</v>
      </c>
      <c r="AH25">
        <v>107</v>
      </c>
      <c r="AI25">
        <v>13</v>
      </c>
      <c r="AJ25" s="6">
        <v>9.0984284532671628E-2</v>
      </c>
      <c r="AL25" t="s">
        <v>100</v>
      </c>
      <c r="AM25">
        <v>5135</v>
      </c>
      <c r="AN25">
        <v>2</v>
      </c>
    </row>
    <row r="26" spans="1:84" x14ac:dyDescent="0.2">
      <c r="A26" t="s">
        <v>51</v>
      </c>
      <c r="B26" s="13">
        <v>3850</v>
      </c>
      <c r="C26" s="13">
        <v>533</v>
      </c>
      <c r="D26" s="13">
        <v>164</v>
      </c>
      <c r="E26" s="13">
        <v>6</v>
      </c>
      <c r="F26" s="14">
        <v>0.2407754846779237</v>
      </c>
      <c r="H26" t="s">
        <v>51</v>
      </c>
      <c r="I26">
        <v>89</v>
      </c>
      <c r="J26">
        <v>30</v>
      </c>
      <c r="K26">
        <v>5</v>
      </c>
      <c r="M26" t="s">
        <v>51</v>
      </c>
      <c r="N26">
        <v>8445</v>
      </c>
      <c r="O26">
        <v>833</v>
      </c>
      <c r="P26">
        <v>281</v>
      </c>
      <c r="Q26">
        <v>16</v>
      </c>
      <c r="R26" s="6">
        <v>0.33793517406962786</v>
      </c>
      <c r="S26" s="6"/>
      <c r="T26" t="s">
        <v>51</v>
      </c>
      <c r="U26">
        <v>1630</v>
      </c>
      <c r="V26">
        <v>6</v>
      </c>
      <c r="X26" t="s">
        <v>51</v>
      </c>
      <c r="Y26">
        <v>4753</v>
      </c>
      <c r="Z26">
        <v>315</v>
      </c>
      <c r="AA26">
        <v>139</v>
      </c>
      <c r="AB26">
        <v>7</v>
      </c>
      <c r="AC26" s="6">
        <v>0.50296296296296295</v>
      </c>
      <c r="AE26" t="s">
        <v>51</v>
      </c>
      <c r="AF26">
        <v>3700</v>
      </c>
      <c r="AG26">
        <v>390</v>
      </c>
      <c r="AH26">
        <v>148</v>
      </c>
      <c r="AI26">
        <v>15</v>
      </c>
      <c r="AJ26" s="6">
        <v>0.31623931623931623</v>
      </c>
      <c r="AL26" t="s">
        <v>101</v>
      </c>
      <c r="AM26">
        <v>8136</v>
      </c>
      <c r="AN26">
        <v>2</v>
      </c>
    </row>
    <row r="27" spans="1:84" x14ac:dyDescent="0.2">
      <c r="A27" t="s">
        <v>52</v>
      </c>
      <c r="B27" s="13">
        <v>7802</v>
      </c>
      <c r="C27" s="13">
        <v>533</v>
      </c>
      <c r="D27" s="13">
        <v>164</v>
      </c>
      <c r="E27" s="13">
        <v>6</v>
      </c>
      <c r="F27" s="14">
        <v>0.47219028021545723</v>
      </c>
      <c r="H27" t="s">
        <v>52</v>
      </c>
      <c r="I27">
        <v>1260</v>
      </c>
      <c r="J27">
        <v>31</v>
      </c>
      <c r="K27">
        <v>6</v>
      </c>
      <c r="M27" t="s">
        <v>52</v>
      </c>
      <c r="N27">
        <v>17963</v>
      </c>
      <c r="O27">
        <v>861</v>
      </c>
      <c r="P27">
        <v>293</v>
      </c>
      <c r="Q27">
        <v>18</v>
      </c>
      <c r="R27" s="6">
        <v>0.67299838897006481</v>
      </c>
      <c r="S27" s="6"/>
      <c r="T27" t="s">
        <v>52</v>
      </c>
      <c r="U27">
        <v>10401</v>
      </c>
      <c r="V27">
        <v>6</v>
      </c>
      <c r="X27" t="s">
        <v>52</v>
      </c>
      <c r="Y27">
        <v>7307</v>
      </c>
      <c r="Z27">
        <v>315</v>
      </c>
      <c r="AA27">
        <v>139</v>
      </c>
      <c r="AB27">
        <v>7</v>
      </c>
      <c r="AC27" s="6">
        <v>0.74828469022017408</v>
      </c>
      <c r="AE27" t="s">
        <v>52</v>
      </c>
      <c r="AF27">
        <v>7962</v>
      </c>
      <c r="AG27">
        <v>390</v>
      </c>
      <c r="AH27">
        <v>148</v>
      </c>
      <c r="AI27">
        <v>15</v>
      </c>
      <c r="AJ27" s="6">
        <v>0.65856079404466494</v>
      </c>
      <c r="AL27" t="s">
        <v>111</v>
      </c>
      <c r="AM27">
        <v>2928</v>
      </c>
      <c r="AN27">
        <v>2</v>
      </c>
    </row>
    <row r="28" spans="1:84" x14ac:dyDescent="0.2">
      <c r="A28" t="s">
        <v>53</v>
      </c>
      <c r="B28" s="13">
        <v>6044</v>
      </c>
      <c r="C28" s="13">
        <v>533</v>
      </c>
      <c r="D28" s="13">
        <v>164</v>
      </c>
      <c r="E28" s="13">
        <v>6</v>
      </c>
      <c r="F28" s="14">
        <v>0.365793136839557</v>
      </c>
      <c r="H28" t="s">
        <v>53</v>
      </c>
      <c r="I28">
        <v>1368</v>
      </c>
      <c r="J28">
        <v>31</v>
      </c>
      <c r="K28">
        <v>6</v>
      </c>
      <c r="M28" t="s">
        <v>53</v>
      </c>
      <c r="N28">
        <v>16722</v>
      </c>
      <c r="O28">
        <v>865</v>
      </c>
      <c r="P28">
        <v>295</v>
      </c>
      <c r="Q28">
        <v>16</v>
      </c>
      <c r="R28" s="6">
        <v>0.62360619056498223</v>
      </c>
      <c r="S28" s="6"/>
      <c r="T28" t="s">
        <v>53</v>
      </c>
      <c r="U28">
        <v>7840</v>
      </c>
      <c r="V28">
        <v>6</v>
      </c>
      <c r="X28" t="s">
        <v>53</v>
      </c>
      <c r="Y28">
        <v>6823</v>
      </c>
      <c r="Z28">
        <v>315</v>
      </c>
      <c r="AA28">
        <v>139</v>
      </c>
      <c r="AB28">
        <v>7</v>
      </c>
      <c r="AC28" s="6">
        <v>0.69871991807475675</v>
      </c>
      <c r="AE28" t="s">
        <v>53</v>
      </c>
      <c r="AF28">
        <v>6559</v>
      </c>
      <c r="AG28">
        <v>410</v>
      </c>
      <c r="AH28">
        <v>157</v>
      </c>
      <c r="AI28">
        <v>15</v>
      </c>
      <c r="AJ28" s="6">
        <v>0.51605035405192767</v>
      </c>
      <c r="AL28" t="s">
        <v>112</v>
      </c>
      <c r="AM28">
        <v>7722</v>
      </c>
      <c r="AN28">
        <v>2</v>
      </c>
    </row>
    <row r="29" spans="1:84" x14ac:dyDescent="0.2">
      <c r="A29" t="s">
        <v>54</v>
      </c>
      <c r="B29" s="13">
        <f>950+37</f>
        <v>987</v>
      </c>
      <c r="C29" s="13">
        <f>215+120</f>
        <v>335</v>
      </c>
      <c r="D29" s="13">
        <v>89</v>
      </c>
      <c r="E29" s="13">
        <v>5</v>
      </c>
      <c r="F29" s="14">
        <v>9.8208955223880595E-2</v>
      </c>
      <c r="H29" t="s">
        <v>54</v>
      </c>
      <c r="I29">
        <v>72</v>
      </c>
      <c r="J29">
        <v>30</v>
      </c>
      <c r="K29">
        <v>2</v>
      </c>
      <c r="M29" t="s">
        <v>54</v>
      </c>
      <c r="N29">
        <v>5461</v>
      </c>
      <c r="O29">
        <v>743</v>
      </c>
      <c r="P29">
        <v>261</v>
      </c>
      <c r="Q29">
        <v>13</v>
      </c>
      <c r="R29" s="6">
        <v>0.24499775684163302</v>
      </c>
      <c r="S29" s="6"/>
      <c r="T29" t="s">
        <v>54</v>
      </c>
      <c r="U29">
        <v>584</v>
      </c>
      <c r="V29">
        <v>4</v>
      </c>
      <c r="X29" t="s">
        <v>54</v>
      </c>
      <c r="Y29">
        <v>4106</v>
      </c>
      <c r="Z29">
        <v>304</v>
      </c>
      <c r="AA29">
        <v>134</v>
      </c>
      <c r="AB29">
        <v>7</v>
      </c>
      <c r="AC29" s="6">
        <v>0.45021929824561402</v>
      </c>
      <c r="AE29" t="s">
        <v>54</v>
      </c>
      <c r="AF29">
        <v>1485</v>
      </c>
      <c r="AG29">
        <v>236</v>
      </c>
      <c r="AH29">
        <v>92</v>
      </c>
      <c r="AI29">
        <v>11</v>
      </c>
      <c r="AJ29" s="6">
        <v>0.2097457627118644</v>
      </c>
      <c r="AL29" t="s">
        <v>113</v>
      </c>
      <c r="AM29">
        <v>9224</v>
      </c>
      <c r="AN29">
        <v>2</v>
      </c>
    </row>
    <row r="30" spans="1:84" x14ac:dyDescent="0.2">
      <c r="A30" t="s">
        <v>55</v>
      </c>
      <c r="B30" s="13">
        <v>173</v>
      </c>
      <c r="C30" s="13">
        <v>143</v>
      </c>
      <c r="D30" s="13">
        <v>54</v>
      </c>
      <c r="E30" s="13">
        <v>2</v>
      </c>
      <c r="F30" s="14">
        <v>3.9025490638393862E-2</v>
      </c>
      <c r="M30" t="s">
        <v>55</v>
      </c>
      <c r="N30">
        <v>3069</v>
      </c>
      <c r="O30">
        <v>395</v>
      </c>
      <c r="P30">
        <v>164</v>
      </c>
      <c r="Q30">
        <v>6</v>
      </c>
      <c r="R30" s="6">
        <v>0.25063291139240507</v>
      </c>
      <c r="S30" s="6"/>
      <c r="X30" t="s">
        <v>55</v>
      </c>
      <c r="Y30">
        <v>1691</v>
      </c>
      <c r="Z30">
        <v>243</v>
      </c>
      <c r="AA30">
        <v>112</v>
      </c>
      <c r="AB30">
        <v>4</v>
      </c>
      <c r="AC30" s="6">
        <v>0.22447895924598432</v>
      </c>
      <c r="AE30" t="s">
        <v>55</v>
      </c>
      <c r="AF30">
        <v>0</v>
      </c>
      <c r="AG30">
        <v>0</v>
      </c>
      <c r="AH30">
        <v>0</v>
      </c>
      <c r="AI30">
        <v>0</v>
      </c>
      <c r="AJ30" s="6">
        <v>0</v>
      </c>
      <c r="AL30" t="s">
        <v>123</v>
      </c>
      <c r="AM30">
        <v>3306</v>
      </c>
      <c r="AN30">
        <v>2</v>
      </c>
    </row>
    <row r="31" spans="1:84" x14ac:dyDescent="0.2">
      <c r="A31" t="s">
        <v>56</v>
      </c>
      <c r="B31" s="13">
        <v>16</v>
      </c>
      <c r="C31" s="13">
        <v>143</v>
      </c>
      <c r="D31" s="13">
        <v>54</v>
      </c>
      <c r="E31" s="13">
        <v>2</v>
      </c>
      <c r="F31" s="14">
        <v>3.7296037296037296E-3</v>
      </c>
      <c r="M31" t="s">
        <v>56</v>
      </c>
      <c r="N31">
        <v>2024</v>
      </c>
      <c r="O31">
        <v>291</v>
      </c>
      <c r="P31">
        <v>141</v>
      </c>
      <c r="Q31">
        <v>5</v>
      </c>
      <c r="R31" s="6">
        <v>0.23184421534937</v>
      </c>
      <c r="S31" s="6"/>
      <c r="X31" t="s">
        <v>56</v>
      </c>
      <c r="Y31">
        <v>908</v>
      </c>
      <c r="Z31">
        <v>243</v>
      </c>
      <c r="AA31">
        <v>112</v>
      </c>
      <c r="AB31">
        <v>4</v>
      </c>
      <c r="AC31" s="6">
        <v>0.12455418381344308</v>
      </c>
      <c r="AE31" t="s">
        <v>56</v>
      </c>
      <c r="AF31">
        <v>0</v>
      </c>
      <c r="AG31">
        <v>0</v>
      </c>
      <c r="AH31">
        <v>0</v>
      </c>
      <c r="AI31">
        <v>0</v>
      </c>
      <c r="AJ31" s="6">
        <v>0</v>
      </c>
      <c r="AL31" t="s">
        <v>124</v>
      </c>
      <c r="AM31">
        <v>5894</v>
      </c>
      <c r="AN31">
        <v>2</v>
      </c>
    </row>
    <row r="32" spans="1:84" x14ac:dyDescent="0.2">
      <c r="A32" t="s">
        <v>57</v>
      </c>
      <c r="B32" s="13">
        <v>111</v>
      </c>
      <c r="C32" s="13">
        <v>143</v>
      </c>
      <c r="D32" s="13">
        <v>54</v>
      </c>
      <c r="E32" s="13">
        <v>2</v>
      </c>
      <c r="F32" s="14">
        <v>2.5039476652379877E-2</v>
      </c>
      <c r="M32" t="s">
        <v>57</v>
      </c>
      <c r="N32">
        <v>345</v>
      </c>
      <c r="O32">
        <v>367</v>
      </c>
      <c r="P32">
        <v>157</v>
      </c>
      <c r="Q32">
        <v>6</v>
      </c>
      <c r="R32" s="6">
        <v>3.0324338577832469E-2</v>
      </c>
      <c r="S32" s="6"/>
      <c r="X32" t="s">
        <v>57</v>
      </c>
      <c r="Y32">
        <v>517</v>
      </c>
      <c r="Z32">
        <v>243</v>
      </c>
      <c r="AA32">
        <v>112</v>
      </c>
      <c r="AB32">
        <v>4</v>
      </c>
      <c r="AC32" s="6">
        <v>6.8631355369706618E-2</v>
      </c>
      <c r="AE32" t="s">
        <v>57</v>
      </c>
      <c r="AF32">
        <v>0</v>
      </c>
      <c r="AG32">
        <v>0</v>
      </c>
      <c r="AH32">
        <v>0</v>
      </c>
      <c r="AI32">
        <v>0</v>
      </c>
      <c r="AJ32" s="6">
        <v>0</v>
      </c>
      <c r="AL32" t="s">
        <v>125</v>
      </c>
      <c r="AM32">
        <v>9007</v>
      </c>
      <c r="AN32">
        <v>2</v>
      </c>
    </row>
    <row r="33" spans="1:40" x14ac:dyDescent="0.2">
      <c r="A33" t="s">
        <v>58</v>
      </c>
      <c r="B33" s="13">
        <v>5</v>
      </c>
      <c r="C33" s="13">
        <v>32</v>
      </c>
      <c r="D33" s="13">
        <v>16</v>
      </c>
      <c r="E33" s="13">
        <v>1</v>
      </c>
      <c r="F33" s="14">
        <v>5.0403225806451612E-3</v>
      </c>
      <c r="M33" t="s">
        <v>58</v>
      </c>
      <c r="N33">
        <v>810</v>
      </c>
      <c r="O33">
        <v>266</v>
      </c>
      <c r="P33">
        <v>129</v>
      </c>
      <c r="Q33">
        <v>4</v>
      </c>
      <c r="R33" s="6">
        <v>9.8229444579189903E-2</v>
      </c>
      <c r="S33" s="6"/>
      <c r="X33" t="s">
        <v>58</v>
      </c>
      <c r="Y33">
        <v>140</v>
      </c>
      <c r="Z33">
        <v>199</v>
      </c>
      <c r="AA33">
        <v>98</v>
      </c>
      <c r="AB33">
        <v>3</v>
      </c>
      <c r="AC33" s="6">
        <v>2.2694115739990275E-2</v>
      </c>
      <c r="AE33" t="s">
        <v>58</v>
      </c>
      <c r="AF33">
        <v>0</v>
      </c>
      <c r="AG33">
        <v>0</v>
      </c>
      <c r="AH33">
        <v>0</v>
      </c>
      <c r="AI33">
        <v>0</v>
      </c>
      <c r="AJ33" s="6">
        <v>0</v>
      </c>
      <c r="AL33" t="s">
        <v>155</v>
      </c>
      <c r="AM33">
        <v>3259</v>
      </c>
      <c r="AN33">
        <v>2</v>
      </c>
    </row>
    <row r="34" spans="1:40" x14ac:dyDescent="0.2">
      <c r="A34" t="s">
        <v>59</v>
      </c>
      <c r="B34" s="13">
        <v>55</v>
      </c>
      <c r="C34" s="13">
        <v>127</v>
      </c>
      <c r="D34" s="13">
        <v>59</v>
      </c>
      <c r="E34" s="13">
        <v>2</v>
      </c>
      <c r="F34" s="14">
        <v>1.546681664791901E-2</v>
      </c>
      <c r="M34" t="s">
        <v>59</v>
      </c>
      <c r="N34">
        <v>1715</v>
      </c>
      <c r="O34">
        <v>432</v>
      </c>
      <c r="P34">
        <v>172</v>
      </c>
      <c r="Q34">
        <v>6</v>
      </c>
      <c r="R34" s="6">
        <v>0.14178240740740741</v>
      </c>
      <c r="S34" s="6"/>
      <c r="X34" t="s">
        <v>59</v>
      </c>
      <c r="Y34">
        <v>286</v>
      </c>
      <c r="Z34">
        <v>199</v>
      </c>
      <c r="AA34">
        <v>98</v>
      </c>
      <c r="AB34">
        <v>3</v>
      </c>
      <c r="AC34" s="6">
        <v>5.1328068916008614E-2</v>
      </c>
      <c r="AE34" t="s">
        <v>59</v>
      </c>
      <c r="AF34">
        <v>0</v>
      </c>
      <c r="AG34">
        <v>0</v>
      </c>
      <c r="AH34">
        <v>0</v>
      </c>
      <c r="AI34">
        <v>0</v>
      </c>
      <c r="AJ34" s="6">
        <v>0</v>
      </c>
      <c r="AL34" t="s">
        <v>156</v>
      </c>
      <c r="AM34">
        <v>5336</v>
      </c>
      <c r="AN34">
        <v>2</v>
      </c>
    </row>
    <row r="35" spans="1:40" x14ac:dyDescent="0.2">
      <c r="A35" t="s">
        <v>60</v>
      </c>
      <c r="B35" s="13">
        <v>28</v>
      </c>
      <c r="C35" s="13">
        <v>127</v>
      </c>
      <c r="D35" s="13">
        <v>59</v>
      </c>
      <c r="E35" s="13">
        <v>2</v>
      </c>
      <c r="F35" s="14">
        <v>7.1120142240284484E-3</v>
      </c>
      <c r="M35" t="s">
        <v>60</v>
      </c>
      <c r="N35">
        <v>2858</v>
      </c>
      <c r="O35">
        <v>410</v>
      </c>
      <c r="P35">
        <v>168</v>
      </c>
      <c r="Q35">
        <v>6</v>
      </c>
      <c r="R35" s="6">
        <v>0.22486231313926042</v>
      </c>
      <c r="S35" s="6"/>
      <c r="X35" t="s">
        <v>60</v>
      </c>
      <c r="Y35">
        <v>1107</v>
      </c>
      <c r="Z35">
        <v>199</v>
      </c>
      <c r="AA35">
        <v>98</v>
      </c>
      <c r="AB35">
        <v>3</v>
      </c>
      <c r="AC35" s="6">
        <v>0.17944561517263738</v>
      </c>
      <c r="AE35" t="s">
        <v>60</v>
      </c>
      <c r="AF35">
        <v>188</v>
      </c>
      <c r="AG35">
        <v>31</v>
      </c>
      <c r="AH35">
        <v>15</v>
      </c>
      <c r="AI35">
        <v>2</v>
      </c>
      <c r="AJ35" s="6">
        <v>0.19562955254942768</v>
      </c>
      <c r="AL35" t="s">
        <v>157</v>
      </c>
      <c r="AM35">
        <v>8036</v>
      </c>
      <c r="AN35">
        <v>2</v>
      </c>
    </row>
    <row r="36" spans="1:40" x14ac:dyDescent="0.2">
      <c r="A36" t="s">
        <v>61</v>
      </c>
      <c r="B36" s="13">
        <v>132</v>
      </c>
      <c r="C36" s="13">
        <v>127</v>
      </c>
      <c r="D36" s="13">
        <v>59</v>
      </c>
      <c r="E36" s="13">
        <v>2</v>
      </c>
      <c r="F36" s="14">
        <v>3.4645669291338582E-2</v>
      </c>
      <c r="M36" t="s">
        <v>61</v>
      </c>
      <c r="N36">
        <v>1644</v>
      </c>
      <c r="O36">
        <v>447</v>
      </c>
      <c r="P36">
        <v>178</v>
      </c>
      <c r="Q36">
        <v>6</v>
      </c>
      <c r="R36" s="6">
        <v>0.12259507829977628</v>
      </c>
      <c r="S36" s="6"/>
      <c r="X36" t="s">
        <v>61</v>
      </c>
      <c r="Y36">
        <v>996</v>
      </c>
      <c r="Z36">
        <v>199</v>
      </c>
      <c r="AA36">
        <v>98</v>
      </c>
      <c r="AB36">
        <v>3</v>
      </c>
      <c r="AC36" s="6">
        <v>0.16683417085427135</v>
      </c>
      <c r="AE36" t="s">
        <v>61</v>
      </c>
      <c r="AF36">
        <v>179</v>
      </c>
      <c r="AG36">
        <v>132</v>
      </c>
      <c r="AH36">
        <v>60</v>
      </c>
      <c r="AI36">
        <v>4</v>
      </c>
      <c r="AJ36" s="6">
        <v>4.5202020202020202E-2</v>
      </c>
    </row>
    <row r="37" spans="1:40" x14ac:dyDescent="0.2">
      <c r="A37" t="s">
        <v>62</v>
      </c>
      <c r="B37" s="13">
        <v>2403</v>
      </c>
      <c r="C37" s="13">
        <v>157</v>
      </c>
      <c r="D37" s="13">
        <v>63</v>
      </c>
      <c r="E37" s="13">
        <v>3</v>
      </c>
      <c r="F37" s="14">
        <v>0.49373330593794945</v>
      </c>
      <c r="M37" t="s">
        <v>62</v>
      </c>
      <c r="N37">
        <v>4861</v>
      </c>
      <c r="O37">
        <v>560</v>
      </c>
      <c r="P37">
        <v>212</v>
      </c>
      <c r="Q37">
        <v>9</v>
      </c>
      <c r="R37" s="6">
        <v>0.28001152073732721</v>
      </c>
      <c r="S37" s="6"/>
      <c r="X37" t="s">
        <v>62</v>
      </c>
      <c r="Y37">
        <v>2090</v>
      </c>
      <c r="Z37">
        <v>292</v>
      </c>
      <c r="AA37">
        <v>132</v>
      </c>
      <c r="AB37">
        <v>5</v>
      </c>
      <c r="AC37" s="6">
        <v>0.23088820150243039</v>
      </c>
      <c r="AE37" t="s">
        <v>62</v>
      </c>
      <c r="AF37">
        <v>921</v>
      </c>
      <c r="AG37">
        <v>243</v>
      </c>
      <c r="AH37">
        <v>111</v>
      </c>
      <c r="AI37">
        <v>10</v>
      </c>
      <c r="AJ37" s="6">
        <v>0.12226204699322979</v>
      </c>
    </row>
    <row r="38" spans="1:40" x14ac:dyDescent="0.2">
      <c r="A38" t="s">
        <v>63</v>
      </c>
      <c r="B38" s="13">
        <v>4983</v>
      </c>
      <c r="C38" s="13">
        <v>475</v>
      </c>
      <c r="D38" s="13">
        <v>166</v>
      </c>
      <c r="E38" s="13">
        <v>9</v>
      </c>
      <c r="F38" s="14">
        <v>0.34968421052631576</v>
      </c>
      <c r="H38" t="s">
        <v>63</v>
      </c>
      <c r="I38">
        <v>245</v>
      </c>
      <c r="J38">
        <v>30</v>
      </c>
      <c r="K38">
        <v>6</v>
      </c>
      <c r="M38" t="s">
        <v>63</v>
      </c>
      <c r="N38">
        <v>11582</v>
      </c>
      <c r="O38">
        <v>964</v>
      </c>
      <c r="P38">
        <v>297</v>
      </c>
      <c r="Q38">
        <v>16</v>
      </c>
      <c r="R38" s="6">
        <v>0.4004840940525588</v>
      </c>
      <c r="S38" s="6"/>
      <c r="T38" t="s">
        <v>63</v>
      </c>
      <c r="U38">
        <v>3583</v>
      </c>
      <c r="V38">
        <v>6</v>
      </c>
      <c r="X38" t="s">
        <v>63</v>
      </c>
      <c r="Y38">
        <v>5230</v>
      </c>
      <c r="Z38">
        <v>312</v>
      </c>
      <c r="AA38">
        <v>141</v>
      </c>
      <c r="AB38">
        <v>7</v>
      </c>
      <c r="AC38" s="6">
        <v>0.55876068376068377</v>
      </c>
      <c r="AE38" t="s">
        <v>63</v>
      </c>
      <c r="AF38">
        <v>4367</v>
      </c>
      <c r="AG38">
        <v>387</v>
      </c>
      <c r="AH38">
        <v>154</v>
      </c>
      <c r="AI38">
        <v>15</v>
      </c>
      <c r="AJ38" s="6">
        <v>0.37614125753660638</v>
      </c>
    </row>
    <row r="39" spans="1:40" x14ac:dyDescent="0.2">
      <c r="A39" t="s">
        <v>64</v>
      </c>
      <c r="B39" s="13">
        <v>10411</v>
      </c>
      <c r="C39" s="13">
        <v>497</v>
      </c>
      <c r="D39" s="13">
        <v>166</v>
      </c>
      <c r="E39" s="13">
        <v>9</v>
      </c>
      <c r="F39" s="14">
        <v>0.67573181021613549</v>
      </c>
      <c r="H39" t="s">
        <v>64</v>
      </c>
      <c r="I39">
        <v>1620</v>
      </c>
      <c r="J39">
        <v>31</v>
      </c>
      <c r="K39">
        <v>6</v>
      </c>
      <c r="M39" t="s">
        <v>64</v>
      </c>
      <c r="N39">
        <v>18888</v>
      </c>
      <c r="O39">
        <v>987</v>
      </c>
      <c r="P39">
        <v>307</v>
      </c>
      <c r="Q39">
        <v>18</v>
      </c>
      <c r="R39" s="6">
        <v>0.6173154230806942</v>
      </c>
      <c r="S39" s="6"/>
      <c r="T39" t="s">
        <v>64</v>
      </c>
      <c r="U39">
        <v>15255</v>
      </c>
      <c r="V39">
        <v>6</v>
      </c>
      <c r="X39" t="s">
        <v>64</v>
      </c>
      <c r="Y39">
        <v>7470</v>
      </c>
      <c r="Z39">
        <v>312</v>
      </c>
      <c r="AA39">
        <v>141</v>
      </c>
      <c r="AB39">
        <v>7</v>
      </c>
      <c r="AC39" s="6">
        <v>0.77233250620347393</v>
      </c>
      <c r="AE39" t="s">
        <v>64</v>
      </c>
      <c r="AF39">
        <v>8738</v>
      </c>
      <c r="AG39">
        <v>383</v>
      </c>
      <c r="AH39">
        <v>152</v>
      </c>
      <c r="AI39">
        <v>15</v>
      </c>
      <c r="AJ39" s="6">
        <v>0.73595552935231201</v>
      </c>
      <c r="AL39" s="21" t="s">
        <v>6</v>
      </c>
      <c r="AM39" s="21" t="s">
        <v>7</v>
      </c>
      <c r="AN39" s="21" t="s">
        <v>10</v>
      </c>
    </row>
    <row r="40" spans="1:40" x14ac:dyDescent="0.2">
      <c r="A40" t="s">
        <v>65</v>
      </c>
      <c r="B40" s="13">
        <v>7810</v>
      </c>
      <c r="C40" s="13">
        <v>575</v>
      </c>
      <c r="D40" s="13">
        <v>184</v>
      </c>
      <c r="E40" s="13">
        <v>9</v>
      </c>
      <c r="F40" s="14">
        <v>0.43814866760168303</v>
      </c>
      <c r="H40" t="s">
        <v>65</v>
      </c>
      <c r="I40">
        <v>688</v>
      </c>
      <c r="J40">
        <v>31</v>
      </c>
      <c r="K40">
        <v>6</v>
      </c>
      <c r="M40" t="s">
        <v>65</v>
      </c>
      <c r="N40">
        <v>18091</v>
      </c>
      <c r="O40">
        <v>989</v>
      </c>
      <c r="P40">
        <v>307</v>
      </c>
      <c r="Q40">
        <v>17</v>
      </c>
      <c r="R40" s="6">
        <v>0.59007143090120351</v>
      </c>
      <c r="S40" s="6"/>
      <c r="T40" t="s">
        <v>65</v>
      </c>
      <c r="U40">
        <v>7656</v>
      </c>
      <c r="V40">
        <v>6</v>
      </c>
      <c r="X40" t="s">
        <v>65</v>
      </c>
      <c r="Y40">
        <v>7535</v>
      </c>
      <c r="Z40">
        <v>312</v>
      </c>
      <c r="AA40">
        <v>141</v>
      </c>
      <c r="AB40">
        <v>7</v>
      </c>
      <c r="AC40" s="6">
        <v>0.77905293631100081</v>
      </c>
      <c r="AE40" t="s">
        <v>65</v>
      </c>
      <c r="AF40">
        <v>6594</v>
      </c>
      <c r="AG40">
        <v>387</v>
      </c>
      <c r="AH40">
        <v>156</v>
      </c>
      <c r="AI40">
        <v>15</v>
      </c>
      <c r="AJ40" s="6">
        <v>0.54963740935233807</v>
      </c>
      <c r="AL40" s="21"/>
      <c r="AM40" s="21"/>
      <c r="AN40" s="21"/>
    </row>
    <row r="41" spans="1:40" x14ac:dyDescent="0.2">
      <c r="A41" t="s">
        <v>66</v>
      </c>
      <c r="B41" s="13">
        <v>1547</v>
      </c>
      <c r="C41" s="13">
        <v>194</v>
      </c>
      <c r="D41" s="13">
        <v>86</v>
      </c>
      <c r="E41" s="13">
        <v>6</v>
      </c>
      <c r="F41" s="14">
        <v>0.26580756013745704</v>
      </c>
      <c r="M41" t="s">
        <v>66</v>
      </c>
      <c r="N41">
        <v>6917</v>
      </c>
      <c r="O41">
        <v>678</v>
      </c>
      <c r="P41">
        <v>235</v>
      </c>
      <c r="Q41">
        <v>12</v>
      </c>
      <c r="R41" s="6">
        <v>0.34006882989183873</v>
      </c>
      <c r="S41" s="6"/>
      <c r="X41" t="s">
        <v>66</v>
      </c>
      <c r="Y41">
        <v>4561</v>
      </c>
      <c r="Z41">
        <v>315</v>
      </c>
      <c r="AA41">
        <v>137</v>
      </c>
      <c r="AB41">
        <v>6</v>
      </c>
      <c r="AC41" s="6">
        <v>0.48264550264550266</v>
      </c>
      <c r="AE41" t="s">
        <v>66</v>
      </c>
      <c r="AF41">
        <v>933</v>
      </c>
      <c r="AG41">
        <v>214</v>
      </c>
      <c r="AH41">
        <v>97</v>
      </c>
      <c r="AI41">
        <v>11</v>
      </c>
      <c r="AJ41" s="6">
        <v>0.14532710280373831</v>
      </c>
      <c r="AL41" s="21"/>
      <c r="AM41" s="21"/>
      <c r="AN41" s="21"/>
    </row>
    <row r="42" spans="1:40" x14ac:dyDescent="0.2">
      <c r="A42" t="s">
        <v>67</v>
      </c>
      <c r="B42" s="13">
        <v>684</v>
      </c>
      <c r="C42" s="13">
        <v>156</v>
      </c>
      <c r="D42" s="13">
        <v>70</v>
      </c>
      <c r="E42" s="13">
        <v>4</v>
      </c>
      <c r="F42" s="14">
        <v>0.14143920595533499</v>
      </c>
      <c r="M42" t="s">
        <v>67</v>
      </c>
      <c r="N42">
        <v>3868</v>
      </c>
      <c r="O42">
        <v>427</v>
      </c>
      <c r="P42">
        <v>153</v>
      </c>
      <c r="Q42">
        <v>7</v>
      </c>
      <c r="R42" s="6">
        <v>0.29221122610863487</v>
      </c>
      <c r="S42" s="6"/>
      <c r="X42" t="s">
        <v>67</v>
      </c>
      <c r="Y42">
        <v>3177</v>
      </c>
      <c r="Z42">
        <v>253</v>
      </c>
      <c r="AA42">
        <v>117</v>
      </c>
      <c r="AB42">
        <v>4</v>
      </c>
      <c r="AC42" s="6">
        <v>0.40507458880530411</v>
      </c>
      <c r="AE42" t="s">
        <v>67</v>
      </c>
      <c r="AF42">
        <v>225</v>
      </c>
      <c r="AG42">
        <v>31</v>
      </c>
      <c r="AH42">
        <v>15</v>
      </c>
      <c r="AI42">
        <v>2</v>
      </c>
      <c r="AJ42" s="6">
        <v>0.23413111342351717</v>
      </c>
      <c r="AL42" s="21" t="s">
        <v>180</v>
      </c>
      <c r="AM42" s="36">
        <v>510</v>
      </c>
      <c r="AN42" s="36">
        <v>4</v>
      </c>
    </row>
    <row r="43" spans="1:40" x14ac:dyDescent="0.2">
      <c r="A43" t="s">
        <v>68</v>
      </c>
      <c r="B43" s="13">
        <v>342</v>
      </c>
      <c r="C43" s="13">
        <v>156</v>
      </c>
      <c r="D43" s="13">
        <v>70</v>
      </c>
      <c r="E43" s="13">
        <v>4</v>
      </c>
      <c r="F43" s="14">
        <v>7.3076923076923081E-2</v>
      </c>
      <c r="M43" t="s">
        <v>68</v>
      </c>
      <c r="N43">
        <v>731</v>
      </c>
      <c r="O43">
        <v>202</v>
      </c>
      <c r="P43">
        <v>96</v>
      </c>
      <c r="Q43">
        <v>4</v>
      </c>
      <c r="R43" s="6">
        <v>0.12062706270627063</v>
      </c>
      <c r="S43" s="6"/>
      <c r="X43" t="s">
        <v>68</v>
      </c>
      <c r="Y43">
        <v>355</v>
      </c>
      <c r="Z43">
        <v>253</v>
      </c>
      <c r="AA43">
        <v>117</v>
      </c>
      <c r="AB43">
        <v>4</v>
      </c>
      <c r="AC43" s="6">
        <v>4.6772068511198944E-2</v>
      </c>
      <c r="AE43" t="s">
        <v>68</v>
      </c>
      <c r="AF43">
        <v>0</v>
      </c>
      <c r="AG43">
        <v>0</v>
      </c>
      <c r="AH43">
        <v>0</v>
      </c>
      <c r="AI43">
        <v>0</v>
      </c>
      <c r="AJ43" s="6">
        <v>0</v>
      </c>
      <c r="AL43" s="21" t="s">
        <v>181</v>
      </c>
      <c r="AM43" s="37"/>
      <c r="AN43" s="37"/>
    </row>
    <row r="44" spans="1:40" x14ac:dyDescent="0.2">
      <c r="A44" t="s">
        <v>69</v>
      </c>
      <c r="B44" s="13">
        <v>276</v>
      </c>
      <c r="C44" s="13">
        <v>124</v>
      </c>
      <c r="D44" s="13">
        <v>54</v>
      </c>
      <c r="E44" s="13">
        <v>3</v>
      </c>
      <c r="F44" s="14">
        <v>7.1800208116545264E-2</v>
      </c>
      <c r="M44" t="s">
        <v>69</v>
      </c>
      <c r="N44">
        <v>554</v>
      </c>
      <c r="O44">
        <v>250</v>
      </c>
      <c r="P44">
        <v>106</v>
      </c>
      <c r="Q44">
        <v>5</v>
      </c>
      <c r="R44" s="6">
        <v>7.1483870967741933E-2</v>
      </c>
      <c r="S44" s="6"/>
      <c r="X44" t="s">
        <v>69</v>
      </c>
      <c r="Y44">
        <v>474</v>
      </c>
      <c r="Z44">
        <v>253</v>
      </c>
      <c r="AA44">
        <v>117</v>
      </c>
      <c r="AB44">
        <v>4</v>
      </c>
      <c r="AC44" s="6">
        <v>6.0436057631008545E-2</v>
      </c>
      <c r="AE44" t="s">
        <v>69</v>
      </c>
      <c r="AF44">
        <v>0</v>
      </c>
      <c r="AG44">
        <v>0</v>
      </c>
      <c r="AH44">
        <v>0</v>
      </c>
      <c r="AI44">
        <v>0</v>
      </c>
      <c r="AJ44" s="6">
        <v>0</v>
      </c>
      <c r="AL44" s="21" t="s">
        <v>168</v>
      </c>
      <c r="AM44" s="38"/>
      <c r="AN44" s="38"/>
    </row>
    <row r="45" spans="1:40" x14ac:dyDescent="0.2">
      <c r="A45" t="s">
        <v>70</v>
      </c>
      <c r="B45" s="13">
        <v>243</v>
      </c>
      <c r="C45" s="13">
        <v>29</v>
      </c>
      <c r="D45" s="13">
        <v>11</v>
      </c>
      <c r="E45" s="13">
        <v>2</v>
      </c>
      <c r="F45" s="14">
        <v>0.27030033370411566</v>
      </c>
      <c r="M45" t="s">
        <v>70</v>
      </c>
      <c r="N45">
        <v>1042</v>
      </c>
      <c r="O45">
        <v>292</v>
      </c>
      <c r="P45">
        <v>137</v>
      </c>
      <c r="Q45">
        <v>5</v>
      </c>
      <c r="R45" s="6">
        <v>0.11511268228015908</v>
      </c>
      <c r="S45" s="6"/>
      <c r="X45" t="s">
        <v>70</v>
      </c>
      <c r="Y45">
        <v>169</v>
      </c>
      <c r="Z45">
        <v>208</v>
      </c>
      <c r="AA45">
        <v>98</v>
      </c>
      <c r="AB45">
        <v>3</v>
      </c>
      <c r="AC45" s="6">
        <v>2.620967741935484E-2</v>
      </c>
      <c r="AE45" t="s">
        <v>70</v>
      </c>
      <c r="AF45">
        <v>0</v>
      </c>
      <c r="AG45">
        <v>0</v>
      </c>
      <c r="AH45">
        <v>0</v>
      </c>
      <c r="AI45">
        <v>0</v>
      </c>
      <c r="AJ45" s="6">
        <v>0</v>
      </c>
      <c r="AL45" s="21" t="s">
        <v>169</v>
      </c>
      <c r="AM45" s="21">
        <v>5024</v>
      </c>
      <c r="AN45" s="21">
        <v>9</v>
      </c>
    </row>
    <row r="46" spans="1:40" x14ac:dyDescent="0.2">
      <c r="A46" t="s">
        <v>71</v>
      </c>
      <c r="B46" s="13">
        <v>489</v>
      </c>
      <c r="C46" s="13">
        <v>80</v>
      </c>
      <c r="D46" s="13">
        <v>33</v>
      </c>
      <c r="E46" s="13">
        <v>3</v>
      </c>
      <c r="F46" s="14">
        <v>0.21830357142857143</v>
      </c>
      <c r="M46" t="s">
        <v>71</v>
      </c>
      <c r="N46">
        <v>1474</v>
      </c>
      <c r="O46">
        <v>250</v>
      </c>
      <c r="P46">
        <v>120</v>
      </c>
      <c r="Q46">
        <v>4</v>
      </c>
      <c r="R46" s="6">
        <v>0.21057142857142858</v>
      </c>
      <c r="S46" s="6"/>
      <c r="X46" t="s">
        <v>71</v>
      </c>
      <c r="Y46">
        <v>284</v>
      </c>
      <c r="Z46">
        <v>208</v>
      </c>
      <c r="AA46">
        <v>98</v>
      </c>
      <c r="AB46">
        <v>3</v>
      </c>
      <c r="AC46" s="6">
        <v>4.8763736263736264E-2</v>
      </c>
      <c r="AE46" t="s">
        <v>71</v>
      </c>
      <c r="AF46">
        <v>0</v>
      </c>
      <c r="AG46">
        <v>0</v>
      </c>
      <c r="AH46">
        <v>0</v>
      </c>
      <c r="AI46">
        <v>0</v>
      </c>
      <c r="AJ46" s="6">
        <v>0</v>
      </c>
      <c r="AL46" s="21" t="s">
        <v>170</v>
      </c>
      <c r="AM46" s="21">
        <v>22967</v>
      </c>
      <c r="AN46" s="21">
        <v>10</v>
      </c>
    </row>
    <row r="47" spans="1:40" x14ac:dyDescent="0.2">
      <c r="A47" t="s">
        <v>72</v>
      </c>
      <c r="B47" s="13">
        <v>501</v>
      </c>
      <c r="C47" s="13">
        <v>80</v>
      </c>
      <c r="D47" s="13">
        <v>33</v>
      </c>
      <c r="E47" s="13">
        <v>3</v>
      </c>
      <c r="F47" s="14">
        <v>0.20201612903225807</v>
      </c>
      <c r="M47" t="s">
        <v>72</v>
      </c>
      <c r="N47">
        <v>1749</v>
      </c>
      <c r="O47">
        <v>408</v>
      </c>
      <c r="P47">
        <v>145</v>
      </c>
      <c r="Q47">
        <v>8</v>
      </c>
      <c r="R47" s="6">
        <v>0.13828273244781783</v>
      </c>
      <c r="S47" s="6"/>
      <c r="X47" t="s">
        <v>72</v>
      </c>
      <c r="Y47">
        <v>309</v>
      </c>
      <c r="Z47">
        <v>208</v>
      </c>
      <c r="AA47">
        <v>98</v>
      </c>
      <c r="AB47">
        <v>3</v>
      </c>
      <c r="AC47" s="6">
        <v>4.7921836228287842E-2</v>
      </c>
      <c r="AE47" t="s">
        <v>72</v>
      </c>
      <c r="AF47">
        <v>0</v>
      </c>
      <c r="AG47">
        <v>0</v>
      </c>
      <c r="AH47">
        <v>0</v>
      </c>
      <c r="AI47">
        <v>0</v>
      </c>
      <c r="AJ47" s="6">
        <v>0</v>
      </c>
      <c r="AL47" s="21" t="s">
        <v>171</v>
      </c>
      <c r="AM47" s="21">
        <v>17951</v>
      </c>
      <c r="AN47" s="21">
        <v>10</v>
      </c>
    </row>
    <row r="48" spans="1:40" x14ac:dyDescent="0.2">
      <c r="A48" t="s">
        <v>73</v>
      </c>
      <c r="B48" s="13">
        <v>454</v>
      </c>
      <c r="C48" s="13">
        <v>170</v>
      </c>
      <c r="D48" s="13">
        <v>76</v>
      </c>
      <c r="E48" s="13">
        <v>4</v>
      </c>
      <c r="F48" s="14">
        <v>8.9019607843137255E-2</v>
      </c>
      <c r="M48" t="s">
        <v>73</v>
      </c>
      <c r="N48">
        <v>2718</v>
      </c>
      <c r="O48">
        <v>458</v>
      </c>
      <c r="P48">
        <v>163</v>
      </c>
      <c r="Q48">
        <v>9</v>
      </c>
      <c r="R48" s="6">
        <v>0.19781659388646289</v>
      </c>
      <c r="S48" s="6"/>
      <c r="X48" t="s">
        <v>73</v>
      </c>
      <c r="Y48">
        <v>572</v>
      </c>
      <c r="Z48">
        <v>208</v>
      </c>
      <c r="AA48">
        <v>98</v>
      </c>
      <c r="AB48">
        <v>3</v>
      </c>
      <c r="AC48" s="6">
        <v>9.166666666666666E-2</v>
      </c>
      <c r="AE48" t="s">
        <v>73</v>
      </c>
      <c r="AF48">
        <v>143</v>
      </c>
      <c r="AG48">
        <v>152</v>
      </c>
      <c r="AH48">
        <v>70</v>
      </c>
      <c r="AI48">
        <v>3</v>
      </c>
      <c r="AJ48" s="6">
        <v>3.1359649122807018E-2</v>
      </c>
      <c r="AL48" s="21" t="s">
        <v>172</v>
      </c>
      <c r="AM48" s="21">
        <v>3747</v>
      </c>
      <c r="AN48" s="21">
        <v>6</v>
      </c>
    </row>
    <row r="49" spans="1:40" x14ac:dyDescent="0.2">
      <c r="A49" t="s">
        <v>74</v>
      </c>
      <c r="B49" s="13">
        <v>1261</v>
      </c>
      <c r="C49" s="13">
        <v>220</v>
      </c>
      <c r="D49" s="13">
        <v>101</v>
      </c>
      <c r="E49" s="13">
        <v>6</v>
      </c>
      <c r="F49" s="14">
        <v>0.18489736070381232</v>
      </c>
      <c r="H49" t="s">
        <v>74</v>
      </c>
      <c r="I49">
        <v>65</v>
      </c>
      <c r="J49">
        <v>31</v>
      </c>
      <c r="K49">
        <v>2</v>
      </c>
      <c r="M49" t="s">
        <v>74</v>
      </c>
      <c r="N49">
        <v>5180</v>
      </c>
      <c r="O49">
        <v>724</v>
      </c>
      <c r="P49">
        <v>254</v>
      </c>
      <c r="Q49">
        <v>13</v>
      </c>
      <c r="R49" s="6">
        <v>0.23079664943860276</v>
      </c>
      <c r="S49" s="6"/>
      <c r="T49" t="s">
        <v>74</v>
      </c>
      <c r="U49">
        <v>474</v>
      </c>
      <c r="V49">
        <v>2</v>
      </c>
      <c r="X49" t="s">
        <v>74</v>
      </c>
      <c r="Y49">
        <v>2144</v>
      </c>
      <c r="Z49">
        <v>301</v>
      </c>
      <c r="AA49">
        <v>132</v>
      </c>
      <c r="AB49">
        <v>5</v>
      </c>
      <c r="AC49" s="6">
        <v>0.22977172864644732</v>
      </c>
      <c r="AE49" t="s">
        <v>74</v>
      </c>
      <c r="AF49">
        <v>806</v>
      </c>
      <c r="AG49">
        <v>260</v>
      </c>
      <c r="AH49">
        <v>120</v>
      </c>
      <c r="AI49">
        <v>10</v>
      </c>
      <c r="AJ49" s="6">
        <v>0.1</v>
      </c>
      <c r="AL49" s="21" t="s">
        <v>187</v>
      </c>
      <c r="AM49" s="21">
        <v>1616</v>
      </c>
      <c r="AN49" s="21">
        <v>3</v>
      </c>
    </row>
    <row r="50" spans="1:40" x14ac:dyDescent="0.2">
      <c r="A50" t="s">
        <v>75</v>
      </c>
      <c r="B50" s="13">
        <v>5545</v>
      </c>
      <c r="C50" s="13">
        <v>565</v>
      </c>
      <c r="D50" s="13">
        <v>190</v>
      </c>
      <c r="E50" s="13">
        <v>9</v>
      </c>
      <c r="F50" s="14">
        <v>0.32713864306784662</v>
      </c>
      <c r="H50" t="s">
        <v>75</v>
      </c>
      <c r="I50">
        <v>4290</v>
      </c>
      <c r="J50">
        <v>30</v>
      </c>
      <c r="K50">
        <v>5</v>
      </c>
      <c r="M50" t="s">
        <v>75</v>
      </c>
      <c r="N50">
        <v>12365</v>
      </c>
      <c r="O50">
        <v>1141</v>
      </c>
      <c r="P50">
        <v>387</v>
      </c>
      <c r="Q50">
        <v>19</v>
      </c>
      <c r="R50" s="6">
        <v>0.36123283669295941</v>
      </c>
      <c r="S50" s="6"/>
      <c r="T50" t="s">
        <v>75</v>
      </c>
      <c r="U50">
        <v>4253</v>
      </c>
      <c r="V50">
        <v>6</v>
      </c>
      <c r="X50" t="s">
        <v>75</v>
      </c>
      <c r="Y50">
        <v>5132</v>
      </c>
      <c r="Z50">
        <v>325</v>
      </c>
      <c r="AA50">
        <v>144</v>
      </c>
      <c r="AB50">
        <v>7</v>
      </c>
      <c r="AC50" s="6">
        <v>0.52635897435897439</v>
      </c>
      <c r="AE50" t="s">
        <v>75</v>
      </c>
      <c r="AF50">
        <v>4873</v>
      </c>
      <c r="AG50">
        <v>417</v>
      </c>
      <c r="AH50">
        <v>175</v>
      </c>
      <c r="AI50">
        <v>15</v>
      </c>
      <c r="AJ50" s="6">
        <v>0.38952837729816148</v>
      </c>
      <c r="AL50" s="21" t="s">
        <v>188</v>
      </c>
      <c r="AM50" s="21">
        <v>271</v>
      </c>
      <c r="AN50" s="21">
        <v>3</v>
      </c>
    </row>
    <row r="51" spans="1:40" x14ac:dyDescent="0.2">
      <c r="A51" t="s">
        <v>76</v>
      </c>
      <c r="B51" s="13">
        <v>9073</v>
      </c>
      <c r="C51" s="13">
        <v>566</v>
      </c>
      <c r="D51" s="13">
        <v>190</v>
      </c>
      <c r="E51" s="13">
        <v>9</v>
      </c>
      <c r="F51" s="14">
        <v>0.51709791405448535</v>
      </c>
      <c r="H51" t="s">
        <v>76</v>
      </c>
      <c r="I51">
        <v>12642</v>
      </c>
      <c r="J51">
        <v>31</v>
      </c>
      <c r="K51">
        <v>7</v>
      </c>
      <c r="M51" t="s">
        <v>76</v>
      </c>
      <c r="N51">
        <v>22903</v>
      </c>
      <c r="O51">
        <v>1178</v>
      </c>
      <c r="P51">
        <v>391</v>
      </c>
      <c r="Q51">
        <v>20</v>
      </c>
      <c r="R51" s="6">
        <v>0.62717016265951042</v>
      </c>
      <c r="S51" s="6"/>
      <c r="T51" t="s">
        <v>76</v>
      </c>
      <c r="U51">
        <v>9515</v>
      </c>
      <c r="V51">
        <v>6</v>
      </c>
      <c r="X51" t="s">
        <v>76</v>
      </c>
      <c r="Y51">
        <v>7246</v>
      </c>
      <c r="Z51">
        <v>307</v>
      </c>
      <c r="AA51">
        <v>136</v>
      </c>
      <c r="AB51">
        <v>6</v>
      </c>
      <c r="AC51" s="6">
        <v>0.76137438268361879</v>
      </c>
      <c r="AE51" t="s">
        <v>76</v>
      </c>
      <c r="AF51">
        <v>8094</v>
      </c>
      <c r="AG51">
        <v>417</v>
      </c>
      <c r="AH51">
        <v>175</v>
      </c>
      <c r="AI51">
        <v>15</v>
      </c>
      <c r="AJ51" s="6">
        <v>0.62613135298213052</v>
      </c>
      <c r="AL51" s="21" t="s">
        <v>189</v>
      </c>
      <c r="AM51" s="21">
        <v>53</v>
      </c>
      <c r="AN51" s="21">
        <v>3</v>
      </c>
    </row>
    <row r="52" spans="1:40" x14ac:dyDescent="0.2">
      <c r="A52" t="s">
        <v>77</v>
      </c>
      <c r="B52" s="13">
        <v>8168</v>
      </c>
      <c r="C52" s="13">
        <v>568</v>
      </c>
      <c r="D52" s="13">
        <v>190</v>
      </c>
      <c r="E52" s="13">
        <v>9</v>
      </c>
      <c r="F52" s="14">
        <v>0.46388005452067244</v>
      </c>
      <c r="H52" t="s">
        <v>77</v>
      </c>
      <c r="I52">
        <v>8604</v>
      </c>
      <c r="J52">
        <v>31</v>
      </c>
      <c r="K52">
        <v>7</v>
      </c>
      <c r="M52" t="s">
        <v>77</v>
      </c>
      <c r="N52">
        <v>22674</v>
      </c>
      <c r="O52">
        <v>1154</v>
      </c>
      <c r="P52">
        <v>390</v>
      </c>
      <c r="Q52">
        <v>19</v>
      </c>
      <c r="R52" s="6">
        <v>0.63381226589142958</v>
      </c>
      <c r="S52" s="6"/>
      <c r="T52" t="s">
        <v>77</v>
      </c>
      <c r="U52">
        <v>3576</v>
      </c>
      <c r="V52">
        <v>6</v>
      </c>
      <c r="X52" t="s">
        <v>77</v>
      </c>
      <c r="Y52">
        <v>6703</v>
      </c>
      <c r="Z52">
        <v>307</v>
      </c>
      <c r="AA52">
        <v>136</v>
      </c>
      <c r="AB52">
        <v>6</v>
      </c>
      <c r="AC52" s="6">
        <v>0.70431858779027001</v>
      </c>
      <c r="AE52" t="s">
        <v>77</v>
      </c>
      <c r="AF52">
        <v>8039</v>
      </c>
      <c r="AG52">
        <v>417</v>
      </c>
      <c r="AH52">
        <v>175</v>
      </c>
      <c r="AI52">
        <v>15</v>
      </c>
      <c r="AJ52" s="6">
        <v>0.62187669219463138</v>
      </c>
    </row>
    <row r="53" spans="1:40" x14ac:dyDescent="0.2">
      <c r="A53" t="s">
        <v>78</v>
      </c>
      <c r="B53" s="13">
        <v>1344</v>
      </c>
      <c r="C53" s="13">
        <v>208</v>
      </c>
      <c r="D53" s="13">
        <v>92</v>
      </c>
      <c r="E53" s="13">
        <v>6</v>
      </c>
      <c r="F53" s="14">
        <v>0.2153846153846154</v>
      </c>
      <c r="H53" t="s">
        <v>78</v>
      </c>
      <c r="I53">
        <v>48</v>
      </c>
      <c r="J53">
        <v>30</v>
      </c>
      <c r="K53">
        <v>2</v>
      </c>
      <c r="M53" t="s">
        <v>78</v>
      </c>
      <c r="N53">
        <v>9024</v>
      </c>
      <c r="O53">
        <v>958</v>
      </c>
      <c r="P53">
        <v>370</v>
      </c>
      <c r="Q53">
        <v>15</v>
      </c>
      <c r="R53" s="6">
        <v>0.31398747390396659</v>
      </c>
      <c r="S53" s="6"/>
      <c r="X53" t="s">
        <v>78</v>
      </c>
      <c r="Y53">
        <v>4480</v>
      </c>
      <c r="Z53">
        <v>301</v>
      </c>
      <c r="AA53">
        <v>132</v>
      </c>
      <c r="AB53">
        <v>5</v>
      </c>
      <c r="AC53" s="6">
        <v>0.49612403100775193</v>
      </c>
      <c r="AE53" t="s">
        <v>78</v>
      </c>
      <c r="AF53">
        <v>1531</v>
      </c>
      <c r="AG53">
        <v>205</v>
      </c>
      <c r="AH53">
        <v>93</v>
      </c>
      <c r="AI53">
        <v>10</v>
      </c>
      <c r="AJ53" s="6">
        <v>0.2489430894308943</v>
      </c>
    </row>
    <row r="54" spans="1:40" x14ac:dyDescent="0.2">
      <c r="A54" t="s">
        <v>79</v>
      </c>
      <c r="B54" s="13">
        <v>553</v>
      </c>
      <c r="C54" s="13">
        <v>170</v>
      </c>
      <c r="D54" s="13">
        <v>76</v>
      </c>
      <c r="E54" s="13">
        <v>4</v>
      </c>
      <c r="F54" s="14">
        <v>0.10493358633776091</v>
      </c>
      <c r="M54" t="s">
        <v>79</v>
      </c>
      <c r="N54">
        <v>3070</v>
      </c>
      <c r="O54">
        <v>673</v>
      </c>
      <c r="P54">
        <v>285</v>
      </c>
      <c r="Q54">
        <v>9</v>
      </c>
      <c r="R54" s="6">
        <v>0.14715045774816662</v>
      </c>
      <c r="S54" s="6"/>
      <c r="X54" t="s">
        <v>79</v>
      </c>
      <c r="Y54">
        <v>2984</v>
      </c>
      <c r="Z54">
        <v>253</v>
      </c>
      <c r="AA54">
        <v>117</v>
      </c>
      <c r="AB54">
        <v>4</v>
      </c>
      <c r="AC54" s="6">
        <v>0.38046665816651792</v>
      </c>
      <c r="AE54" t="s">
        <v>79</v>
      </c>
      <c r="AF54">
        <v>0</v>
      </c>
      <c r="AG54">
        <v>0</v>
      </c>
      <c r="AH54">
        <v>0</v>
      </c>
      <c r="AI54">
        <v>0</v>
      </c>
      <c r="AJ54" s="6">
        <v>0</v>
      </c>
    </row>
    <row r="55" spans="1:40" x14ac:dyDescent="0.2">
      <c r="A55" t="s">
        <v>80</v>
      </c>
      <c r="B55" s="13">
        <v>334</v>
      </c>
      <c r="C55" s="13">
        <v>119</v>
      </c>
      <c r="D55" s="13">
        <v>54</v>
      </c>
      <c r="E55" s="13">
        <v>3</v>
      </c>
      <c r="F55" s="14">
        <v>9.3557422969187676E-2</v>
      </c>
      <c r="M55" t="s">
        <v>80</v>
      </c>
      <c r="N55">
        <v>1179</v>
      </c>
      <c r="O55">
        <v>425</v>
      </c>
      <c r="P55">
        <v>195</v>
      </c>
      <c r="Q55">
        <v>6</v>
      </c>
      <c r="R55" s="6">
        <v>9.2470588235294124E-2</v>
      </c>
      <c r="S55" s="6"/>
      <c r="X55" t="s">
        <v>80</v>
      </c>
      <c r="Y55">
        <v>599</v>
      </c>
      <c r="Z55">
        <v>253</v>
      </c>
      <c r="AA55">
        <v>117</v>
      </c>
      <c r="AB55">
        <v>4</v>
      </c>
      <c r="AC55" s="6">
        <v>7.8919631093544135E-2</v>
      </c>
      <c r="AE55" t="s">
        <v>80</v>
      </c>
      <c r="AF55">
        <v>0</v>
      </c>
      <c r="AG55">
        <v>0</v>
      </c>
      <c r="AH55">
        <v>0</v>
      </c>
      <c r="AI55">
        <v>0</v>
      </c>
      <c r="AJ55" s="6">
        <v>0</v>
      </c>
    </row>
    <row r="56" spans="1:40" x14ac:dyDescent="0.2">
      <c r="A56" t="s">
        <v>81</v>
      </c>
      <c r="B56" s="13">
        <v>421</v>
      </c>
      <c r="C56" s="13">
        <v>29</v>
      </c>
      <c r="D56" s="13">
        <v>11</v>
      </c>
      <c r="E56" s="13">
        <v>2</v>
      </c>
      <c r="F56" s="14">
        <v>0.46829810901001112</v>
      </c>
      <c r="M56" t="s">
        <v>81</v>
      </c>
      <c r="N56">
        <v>1253</v>
      </c>
      <c r="O56">
        <v>366</v>
      </c>
      <c r="P56">
        <v>176</v>
      </c>
      <c r="Q56">
        <v>5</v>
      </c>
      <c r="R56" s="6">
        <v>0.11043539573417945</v>
      </c>
      <c r="S56" s="6"/>
      <c r="X56" t="s">
        <v>81</v>
      </c>
      <c r="Y56">
        <v>1229</v>
      </c>
      <c r="Z56">
        <v>253</v>
      </c>
      <c r="AA56">
        <v>117</v>
      </c>
      <c r="AB56">
        <v>4</v>
      </c>
      <c r="AC56" s="6">
        <v>0.15670024225423945</v>
      </c>
      <c r="AE56" t="s">
        <v>81</v>
      </c>
      <c r="AF56">
        <v>0</v>
      </c>
      <c r="AG56">
        <v>0</v>
      </c>
      <c r="AH56">
        <v>0</v>
      </c>
      <c r="AI56">
        <v>0</v>
      </c>
      <c r="AJ56" s="6">
        <v>0</v>
      </c>
    </row>
    <row r="57" spans="1:40" x14ac:dyDescent="0.2">
      <c r="A57" t="s">
        <v>82</v>
      </c>
      <c r="B57" s="13">
        <v>62</v>
      </c>
      <c r="C57" s="13">
        <v>65</v>
      </c>
      <c r="D57" s="13">
        <v>27</v>
      </c>
      <c r="E57" s="13">
        <v>2</v>
      </c>
      <c r="F57" s="14">
        <v>3.0769230769230771E-2</v>
      </c>
      <c r="M57" t="s">
        <v>82</v>
      </c>
      <c r="N57">
        <v>1335</v>
      </c>
      <c r="O57">
        <v>313</v>
      </c>
      <c r="P57">
        <v>140</v>
      </c>
      <c r="Q57">
        <v>5</v>
      </c>
      <c r="R57" s="6">
        <v>0.13758631351128517</v>
      </c>
      <c r="S57" s="6"/>
      <c r="X57" t="s">
        <v>82</v>
      </c>
      <c r="Y57">
        <v>928</v>
      </c>
      <c r="Z57">
        <v>253</v>
      </c>
      <c r="AA57">
        <v>117</v>
      </c>
      <c r="AB57">
        <v>4</v>
      </c>
      <c r="AC57" s="6">
        <v>0.11832207063623613</v>
      </c>
      <c r="AE57" t="s">
        <v>82</v>
      </c>
      <c r="AF57">
        <v>0</v>
      </c>
      <c r="AG57">
        <v>0</v>
      </c>
      <c r="AH57">
        <v>0</v>
      </c>
      <c r="AI57">
        <v>0</v>
      </c>
      <c r="AJ57" s="6">
        <v>0</v>
      </c>
    </row>
    <row r="58" spans="1:40" x14ac:dyDescent="0.2">
      <c r="A58" t="s">
        <v>83</v>
      </c>
      <c r="B58" s="13">
        <v>477</v>
      </c>
      <c r="C58" s="13">
        <v>149</v>
      </c>
      <c r="D58" s="13">
        <v>69</v>
      </c>
      <c r="E58" s="13">
        <v>3</v>
      </c>
      <c r="F58" s="14">
        <v>0.11433365292425696</v>
      </c>
      <c r="M58" t="s">
        <v>83</v>
      </c>
      <c r="N58">
        <v>1664</v>
      </c>
      <c r="O58">
        <v>481</v>
      </c>
      <c r="P58">
        <v>184</v>
      </c>
      <c r="Q58">
        <v>6</v>
      </c>
      <c r="R58" s="6">
        <v>0.12355212355212356</v>
      </c>
      <c r="S58" s="6"/>
      <c r="X58" t="s">
        <v>83</v>
      </c>
      <c r="Y58">
        <v>997</v>
      </c>
      <c r="Z58">
        <v>208</v>
      </c>
      <c r="AA58">
        <v>98</v>
      </c>
      <c r="AB58">
        <v>3</v>
      </c>
      <c r="AC58" s="6">
        <v>0.17118818681318682</v>
      </c>
      <c r="AE58" t="s">
        <v>83</v>
      </c>
      <c r="AF58">
        <v>0</v>
      </c>
      <c r="AG58">
        <v>0</v>
      </c>
      <c r="AH58">
        <v>0</v>
      </c>
      <c r="AI58">
        <v>0</v>
      </c>
      <c r="AJ58" s="6">
        <v>0</v>
      </c>
    </row>
    <row r="59" spans="1:40" x14ac:dyDescent="0.2">
      <c r="A59" t="s">
        <v>84</v>
      </c>
      <c r="B59" s="13">
        <v>484</v>
      </c>
      <c r="C59" s="13">
        <v>59</v>
      </c>
      <c r="D59" s="13">
        <v>26</v>
      </c>
      <c r="E59" s="13">
        <v>2</v>
      </c>
      <c r="F59" s="14">
        <v>0.2646254784034992</v>
      </c>
      <c r="M59" t="s">
        <v>84</v>
      </c>
      <c r="N59">
        <v>2456</v>
      </c>
      <c r="O59">
        <v>441</v>
      </c>
      <c r="P59">
        <v>175</v>
      </c>
      <c r="Q59">
        <v>6</v>
      </c>
      <c r="R59" s="6">
        <v>0.17965035476556213</v>
      </c>
      <c r="S59" s="6"/>
      <c r="X59" t="s">
        <v>84</v>
      </c>
      <c r="Y59">
        <v>832</v>
      </c>
      <c r="Z59">
        <v>208</v>
      </c>
      <c r="AA59">
        <v>98</v>
      </c>
      <c r="AB59">
        <v>3</v>
      </c>
      <c r="AC59" s="6">
        <v>0.12903225806451613</v>
      </c>
      <c r="AE59" t="s">
        <v>84</v>
      </c>
      <c r="AF59">
        <v>647</v>
      </c>
      <c r="AG59">
        <v>100</v>
      </c>
      <c r="AH59">
        <v>48</v>
      </c>
      <c r="AI59">
        <v>2</v>
      </c>
      <c r="AJ59" s="6">
        <v>0.20870967741935484</v>
      </c>
    </row>
    <row r="60" spans="1:40" x14ac:dyDescent="0.2">
      <c r="A60" t="s">
        <v>85</v>
      </c>
      <c r="B60" s="13">
        <v>652</v>
      </c>
      <c r="C60" s="13">
        <v>59</v>
      </c>
      <c r="D60" s="13">
        <v>26</v>
      </c>
      <c r="E60" s="13">
        <v>2</v>
      </c>
      <c r="F60" s="14">
        <v>0.36836158192090396</v>
      </c>
      <c r="M60" t="s">
        <v>85</v>
      </c>
      <c r="N60">
        <v>2531</v>
      </c>
      <c r="O60">
        <v>465</v>
      </c>
      <c r="P60">
        <v>180</v>
      </c>
      <c r="Q60">
        <v>6</v>
      </c>
      <c r="R60" s="6">
        <v>0.18143369175627241</v>
      </c>
      <c r="S60" s="6"/>
      <c r="X60" t="s">
        <v>85</v>
      </c>
      <c r="Y60">
        <v>1000</v>
      </c>
      <c r="Z60">
        <v>208</v>
      </c>
      <c r="AA60">
        <v>98</v>
      </c>
      <c r="AB60">
        <v>3</v>
      </c>
      <c r="AC60" s="6">
        <v>0.16025641025641027</v>
      </c>
      <c r="AE60" t="s">
        <v>85</v>
      </c>
      <c r="AF60">
        <v>571</v>
      </c>
      <c r="AG60">
        <v>131</v>
      </c>
      <c r="AH60">
        <v>60</v>
      </c>
      <c r="AI60">
        <v>3</v>
      </c>
      <c r="AJ60" s="6">
        <v>0.14529262086513997</v>
      </c>
    </row>
    <row r="61" spans="1:40" x14ac:dyDescent="0.2">
      <c r="A61" t="s">
        <v>86</v>
      </c>
      <c r="B61" s="13">
        <v>2263</v>
      </c>
      <c r="C61" s="13">
        <v>199</v>
      </c>
      <c r="D61" s="13">
        <v>94</v>
      </c>
      <c r="E61" s="13">
        <v>5</v>
      </c>
      <c r="F61" s="14">
        <v>0.36683417085427134</v>
      </c>
      <c r="M61" t="s">
        <v>86</v>
      </c>
      <c r="N61">
        <v>7652</v>
      </c>
      <c r="O61">
        <v>918</v>
      </c>
      <c r="P61">
        <v>362</v>
      </c>
      <c r="Q61">
        <v>11</v>
      </c>
      <c r="R61" s="6">
        <v>0.26888748330873569</v>
      </c>
      <c r="S61" s="6"/>
      <c r="T61" t="s">
        <v>86</v>
      </c>
      <c r="U61">
        <v>305</v>
      </c>
      <c r="V61">
        <v>2</v>
      </c>
      <c r="X61" t="s">
        <v>86</v>
      </c>
      <c r="Y61">
        <v>3076</v>
      </c>
      <c r="Z61">
        <v>301</v>
      </c>
      <c r="AA61">
        <v>132</v>
      </c>
      <c r="AB61">
        <v>5</v>
      </c>
      <c r="AC61" s="6">
        <v>0.32965384203193654</v>
      </c>
      <c r="AE61" t="s">
        <v>86</v>
      </c>
      <c r="AF61">
        <v>2038</v>
      </c>
      <c r="AG61">
        <v>245</v>
      </c>
      <c r="AH61">
        <v>114</v>
      </c>
      <c r="AI61">
        <v>10</v>
      </c>
      <c r="AJ61" s="6">
        <v>0.26833443054641209</v>
      </c>
    </row>
    <row r="62" spans="1:40" x14ac:dyDescent="0.2">
      <c r="A62" t="s">
        <v>87</v>
      </c>
      <c r="B62" s="13">
        <v>6383</v>
      </c>
      <c r="C62" s="13">
        <v>414</v>
      </c>
      <c r="D62" s="13">
        <v>177</v>
      </c>
      <c r="E62" s="13">
        <v>9</v>
      </c>
      <c r="F62" s="14">
        <v>0.51392914653784216</v>
      </c>
      <c r="H62" t="s">
        <v>87</v>
      </c>
      <c r="I62">
        <v>348</v>
      </c>
      <c r="J62">
        <v>30</v>
      </c>
      <c r="K62">
        <v>4</v>
      </c>
      <c r="M62" t="s">
        <v>87</v>
      </c>
      <c r="N62">
        <v>14349</v>
      </c>
      <c r="O62">
        <v>1235</v>
      </c>
      <c r="P62">
        <v>420</v>
      </c>
      <c r="Q62">
        <v>19</v>
      </c>
      <c r="R62" s="6">
        <v>0.38728744939271254</v>
      </c>
      <c r="S62" s="6"/>
      <c r="T62" t="s">
        <v>87</v>
      </c>
      <c r="U62">
        <v>3489</v>
      </c>
      <c r="V62">
        <v>6</v>
      </c>
      <c r="X62" t="s">
        <v>87</v>
      </c>
      <c r="Y62">
        <v>5899</v>
      </c>
      <c r="Z62">
        <v>325</v>
      </c>
      <c r="AA62">
        <v>144</v>
      </c>
      <c r="AB62">
        <v>7</v>
      </c>
      <c r="AC62" s="6">
        <v>0.60502564102564105</v>
      </c>
      <c r="AE62" t="s">
        <v>87</v>
      </c>
      <c r="AF62">
        <v>6270</v>
      </c>
      <c r="AG62">
        <v>398</v>
      </c>
      <c r="AH62">
        <v>167</v>
      </c>
      <c r="AI62">
        <v>15</v>
      </c>
      <c r="AJ62" s="6">
        <v>0.52512562814070352</v>
      </c>
    </row>
    <row r="63" spans="1:40" x14ac:dyDescent="0.2">
      <c r="A63" t="s">
        <v>88</v>
      </c>
      <c r="B63" s="13">
        <v>9639</v>
      </c>
      <c r="C63" s="13">
        <v>528</v>
      </c>
      <c r="D63" s="13">
        <v>174</v>
      </c>
      <c r="E63" s="13">
        <v>10</v>
      </c>
      <c r="F63" s="14">
        <v>0.58889296187683282</v>
      </c>
      <c r="H63" t="s">
        <v>88</v>
      </c>
      <c r="I63">
        <v>609</v>
      </c>
      <c r="J63">
        <v>31</v>
      </c>
      <c r="K63">
        <v>5</v>
      </c>
      <c r="M63" t="s">
        <v>88</v>
      </c>
      <c r="N63">
        <v>24448</v>
      </c>
      <c r="O63">
        <v>1262</v>
      </c>
      <c r="P63">
        <v>424</v>
      </c>
      <c r="Q63">
        <v>20</v>
      </c>
      <c r="R63" s="6">
        <v>0.62491692653749809</v>
      </c>
      <c r="S63" s="6"/>
      <c r="T63" t="s">
        <v>88</v>
      </c>
      <c r="U63">
        <v>7158</v>
      </c>
      <c r="V63">
        <v>6</v>
      </c>
      <c r="X63" t="s">
        <v>88</v>
      </c>
      <c r="Y63">
        <v>7688</v>
      </c>
      <c r="Z63">
        <v>307</v>
      </c>
      <c r="AA63">
        <v>136</v>
      </c>
      <c r="AB63">
        <v>6</v>
      </c>
      <c r="AC63" s="6">
        <v>0.80781758957654726</v>
      </c>
      <c r="AE63" t="s">
        <v>88</v>
      </c>
      <c r="AF63">
        <v>9604</v>
      </c>
      <c r="AG63">
        <v>398</v>
      </c>
      <c r="AH63">
        <v>167</v>
      </c>
      <c r="AI63">
        <v>15</v>
      </c>
      <c r="AJ63" s="6">
        <v>0.77840816988166639</v>
      </c>
    </row>
    <row r="64" spans="1:40" x14ac:dyDescent="0.2">
      <c r="A64" t="s">
        <v>89</v>
      </c>
      <c r="B64" s="13">
        <v>8977</v>
      </c>
      <c r="C64" s="13">
        <v>535</v>
      </c>
      <c r="D64" s="13">
        <v>179</v>
      </c>
      <c r="E64" s="13">
        <v>10</v>
      </c>
      <c r="F64" s="14">
        <v>0.54127223394633706</v>
      </c>
      <c r="H64" t="s">
        <v>89</v>
      </c>
      <c r="I64">
        <v>4155</v>
      </c>
      <c r="J64">
        <v>31</v>
      </c>
      <c r="K64">
        <v>5</v>
      </c>
      <c r="M64" t="s">
        <v>89</v>
      </c>
      <c r="N64">
        <v>24363</v>
      </c>
      <c r="O64">
        <v>1251</v>
      </c>
      <c r="P64">
        <v>423</v>
      </c>
      <c r="Q64">
        <v>19</v>
      </c>
      <c r="R64" s="6">
        <v>0.62822000464144812</v>
      </c>
      <c r="S64" s="6"/>
      <c r="T64" t="s">
        <v>89</v>
      </c>
      <c r="U64">
        <v>6434</v>
      </c>
      <c r="V64">
        <v>6</v>
      </c>
      <c r="X64" t="s">
        <v>89</v>
      </c>
      <c r="Y64">
        <v>7285</v>
      </c>
      <c r="Z64">
        <v>307</v>
      </c>
      <c r="AA64">
        <v>136</v>
      </c>
      <c r="AB64">
        <v>6</v>
      </c>
      <c r="AC64" s="6">
        <v>0.76547231270358307</v>
      </c>
      <c r="AE64" t="s">
        <v>89</v>
      </c>
      <c r="AF64">
        <v>8482</v>
      </c>
      <c r="AG64">
        <v>398</v>
      </c>
      <c r="AH64">
        <v>167</v>
      </c>
      <c r="AI64">
        <v>15</v>
      </c>
      <c r="AJ64" s="6">
        <v>0.68746960609499108</v>
      </c>
    </row>
    <row r="65" spans="1:36" x14ac:dyDescent="0.2">
      <c r="A65" t="s">
        <v>90</v>
      </c>
      <c r="B65" s="13">
        <v>2918</v>
      </c>
      <c r="C65" s="13">
        <v>193</v>
      </c>
      <c r="D65" s="13">
        <v>88</v>
      </c>
      <c r="E65" s="13">
        <v>6</v>
      </c>
      <c r="F65" s="14">
        <v>0.50397236614853191</v>
      </c>
      <c r="H65" t="s">
        <v>90</v>
      </c>
      <c r="I65">
        <v>97</v>
      </c>
      <c r="J65">
        <v>30</v>
      </c>
      <c r="K65">
        <v>2</v>
      </c>
      <c r="M65" t="s">
        <v>90</v>
      </c>
      <c r="N65">
        <v>14126</v>
      </c>
      <c r="O65">
        <v>1163</v>
      </c>
      <c r="P65">
        <v>412</v>
      </c>
      <c r="Q65">
        <v>17</v>
      </c>
      <c r="R65" s="6">
        <v>0.40487245629120094</v>
      </c>
      <c r="S65" s="6"/>
      <c r="T65" t="s">
        <v>90</v>
      </c>
      <c r="U65">
        <v>1085</v>
      </c>
      <c r="V65">
        <v>3</v>
      </c>
      <c r="X65" t="s">
        <v>90</v>
      </c>
      <c r="Y65">
        <v>5189</v>
      </c>
      <c r="Z65">
        <v>301</v>
      </c>
      <c r="AA65">
        <v>132</v>
      </c>
      <c r="AB65">
        <v>5</v>
      </c>
      <c r="AC65" s="6">
        <v>0.57464008859357696</v>
      </c>
      <c r="AE65" t="s">
        <v>90</v>
      </c>
      <c r="AF65">
        <v>2418</v>
      </c>
      <c r="AG65">
        <v>225</v>
      </c>
      <c r="AH65">
        <v>104</v>
      </c>
      <c r="AI65">
        <v>11</v>
      </c>
      <c r="AJ65" s="6">
        <v>0.35822222222222222</v>
      </c>
    </row>
    <row r="66" spans="1:36" x14ac:dyDescent="0.2">
      <c r="A66" t="s">
        <v>91</v>
      </c>
      <c r="B66" s="13">
        <v>686</v>
      </c>
      <c r="C66" s="13">
        <v>149</v>
      </c>
      <c r="D66" s="13">
        <v>69</v>
      </c>
      <c r="E66" s="13">
        <v>3</v>
      </c>
      <c r="F66" s="14">
        <v>0.14851699502056723</v>
      </c>
      <c r="M66" t="s">
        <v>91</v>
      </c>
      <c r="N66">
        <v>5212</v>
      </c>
      <c r="O66">
        <v>707</v>
      </c>
      <c r="P66">
        <v>289</v>
      </c>
      <c r="Q66">
        <v>7</v>
      </c>
      <c r="R66" s="6">
        <v>0.23780626910617328</v>
      </c>
      <c r="S66" s="6"/>
      <c r="X66" t="s">
        <v>91</v>
      </c>
      <c r="Y66">
        <v>2202</v>
      </c>
      <c r="Z66">
        <v>253</v>
      </c>
      <c r="AA66">
        <v>117</v>
      </c>
      <c r="AB66">
        <v>4</v>
      </c>
      <c r="AC66" s="6">
        <v>0.28075991329848271</v>
      </c>
      <c r="AE66" t="s">
        <v>91</v>
      </c>
      <c r="AF66">
        <v>455</v>
      </c>
      <c r="AG66">
        <v>100</v>
      </c>
      <c r="AH66">
        <v>48</v>
      </c>
      <c r="AI66">
        <v>2</v>
      </c>
      <c r="AJ66" s="6">
        <v>0.14677419354838711</v>
      </c>
    </row>
    <row r="67" spans="1:36" x14ac:dyDescent="0.2">
      <c r="A67" t="s">
        <v>92</v>
      </c>
      <c r="B67" s="13">
        <v>349</v>
      </c>
      <c r="C67" s="13">
        <v>59</v>
      </c>
      <c r="D67" s="13">
        <v>26</v>
      </c>
      <c r="E67" s="13">
        <v>2</v>
      </c>
      <c r="F67" s="14">
        <v>0.19717514124293786</v>
      </c>
      <c r="M67" t="s">
        <v>92</v>
      </c>
      <c r="N67">
        <v>1641</v>
      </c>
      <c r="O67">
        <v>247</v>
      </c>
      <c r="P67">
        <v>110</v>
      </c>
      <c r="Q67">
        <v>3</v>
      </c>
      <c r="R67" s="6">
        <v>0.22145748987854252</v>
      </c>
      <c r="S67" s="6"/>
      <c r="X67" t="s">
        <v>92</v>
      </c>
      <c r="Y67">
        <v>1126</v>
      </c>
      <c r="Z67">
        <v>253</v>
      </c>
      <c r="AA67">
        <v>117</v>
      </c>
      <c r="AB67">
        <v>4</v>
      </c>
      <c r="AC67" s="6">
        <v>0.14835309617918313</v>
      </c>
      <c r="AE67" t="s">
        <v>92</v>
      </c>
      <c r="AF67">
        <v>0</v>
      </c>
      <c r="AG67">
        <v>0</v>
      </c>
      <c r="AH67">
        <v>0</v>
      </c>
      <c r="AI67">
        <v>0</v>
      </c>
      <c r="AJ67" s="6">
        <v>0</v>
      </c>
    </row>
    <row r="68" spans="1:36" x14ac:dyDescent="0.2">
      <c r="A68" t="s">
        <v>93</v>
      </c>
      <c r="B68" s="13">
        <v>50</v>
      </c>
      <c r="C68" s="13">
        <v>14</v>
      </c>
      <c r="D68" s="13">
        <v>5</v>
      </c>
      <c r="E68" s="13">
        <v>1</v>
      </c>
      <c r="F68" s="14">
        <v>0.1152073732718894</v>
      </c>
      <c r="M68" t="s">
        <v>93</v>
      </c>
      <c r="N68">
        <v>1048</v>
      </c>
      <c r="O68">
        <v>407</v>
      </c>
      <c r="P68">
        <v>190</v>
      </c>
      <c r="Q68">
        <v>4</v>
      </c>
      <c r="R68" s="6">
        <v>8.3062534675437907E-2</v>
      </c>
      <c r="S68" s="6"/>
      <c r="X68" t="s">
        <v>93</v>
      </c>
      <c r="Y68">
        <v>861</v>
      </c>
      <c r="Z68">
        <v>253</v>
      </c>
      <c r="AA68">
        <v>117</v>
      </c>
      <c r="AB68">
        <v>4</v>
      </c>
      <c r="AC68" s="6">
        <v>0.10977942113986995</v>
      </c>
      <c r="AE68" t="s">
        <v>93</v>
      </c>
      <c r="AF68">
        <v>0</v>
      </c>
      <c r="AG68">
        <v>0</v>
      </c>
      <c r="AH68">
        <v>0</v>
      </c>
      <c r="AI68">
        <v>0</v>
      </c>
      <c r="AJ68" s="6">
        <v>0</v>
      </c>
    </row>
    <row r="69" spans="1:36" x14ac:dyDescent="0.2">
      <c r="A69" t="s">
        <v>94</v>
      </c>
      <c r="B69" s="13">
        <v>446</v>
      </c>
      <c r="C69" s="13">
        <v>163</v>
      </c>
      <c r="D69" s="13">
        <v>74</v>
      </c>
      <c r="E69" s="13">
        <v>4</v>
      </c>
      <c r="F69" s="14">
        <v>8.8264397387690485E-2</v>
      </c>
      <c r="M69" t="s">
        <v>94</v>
      </c>
      <c r="N69">
        <v>1666</v>
      </c>
      <c r="O69">
        <v>540</v>
      </c>
      <c r="P69">
        <v>238</v>
      </c>
      <c r="Q69">
        <v>6</v>
      </c>
      <c r="R69" s="6">
        <v>9.9522102747909194E-2</v>
      </c>
      <c r="S69" s="6"/>
      <c r="X69" t="s">
        <v>94</v>
      </c>
      <c r="Y69">
        <v>1997</v>
      </c>
      <c r="Z69">
        <v>253</v>
      </c>
      <c r="AA69">
        <v>117</v>
      </c>
      <c r="AB69">
        <v>4</v>
      </c>
      <c r="AC69" s="6">
        <v>0.25462195588422798</v>
      </c>
      <c r="AE69" t="s">
        <v>94</v>
      </c>
      <c r="AF69">
        <v>0</v>
      </c>
      <c r="AG69">
        <v>0</v>
      </c>
      <c r="AH69">
        <v>0</v>
      </c>
      <c r="AI69">
        <v>0</v>
      </c>
      <c r="AJ69" s="6">
        <v>0</v>
      </c>
    </row>
    <row r="70" spans="1:36" x14ac:dyDescent="0.2">
      <c r="A70" t="s">
        <v>95</v>
      </c>
      <c r="B70" s="13">
        <v>483</v>
      </c>
      <c r="C70" s="13">
        <v>73</v>
      </c>
      <c r="D70" s="13">
        <v>31</v>
      </c>
      <c r="E70" s="13">
        <v>3</v>
      </c>
      <c r="F70" s="14">
        <v>0.22815304676428907</v>
      </c>
      <c r="M70" t="s">
        <v>95</v>
      </c>
      <c r="N70">
        <v>3890</v>
      </c>
      <c r="O70">
        <v>672</v>
      </c>
      <c r="P70">
        <v>291</v>
      </c>
      <c r="Q70">
        <v>8</v>
      </c>
      <c r="R70" s="6">
        <v>0.19961001642036125</v>
      </c>
      <c r="S70" s="6"/>
      <c r="X70" t="s">
        <v>95</v>
      </c>
      <c r="Y70">
        <v>1418</v>
      </c>
      <c r="Z70">
        <v>208</v>
      </c>
      <c r="AA70">
        <v>98</v>
      </c>
      <c r="AB70">
        <v>3</v>
      </c>
      <c r="AC70" s="6">
        <v>0.23507957559681697</v>
      </c>
      <c r="AE70" t="s">
        <v>95</v>
      </c>
      <c r="AF70">
        <v>0</v>
      </c>
      <c r="AG70">
        <v>0</v>
      </c>
      <c r="AH70">
        <v>0</v>
      </c>
      <c r="AI70">
        <v>0</v>
      </c>
      <c r="AJ70" s="6">
        <v>0</v>
      </c>
    </row>
    <row r="71" spans="1:36" x14ac:dyDescent="0.2">
      <c r="A71" t="s">
        <v>96</v>
      </c>
      <c r="B71" s="13">
        <v>686</v>
      </c>
      <c r="C71" s="13">
        <v>73</v>
      </c>
      <c r="D71" s="13">
        <v>31</v>
      </c>
      <c r="E71" s="13">
        <v>3</v>
      </c>
      <c r="F71" s="14">
        <v>0.30313742819266459</v>
      </c>
      <c r="M71" t="s">
        <v>96</v>
      </c>
      <c r="N71">
        <v>7343</v>
      </c>
      <c r="O71">
        <v>764</v>
      </c>
      <c r="P71">
        <v>330</v>
      </c>
      <c r="Q71">
        <v>10</v>
      </c>
      <c r="R71" s="6">
        <v>0.31004053369363282</v>
      </c>
      <c r="S71" s="6"/>
      <c r="X71" t="s">
        <v>96</v>
      </c>
      <c r="Y71">
        <v>1844</v>
      </c>
      <c r="Z71">
        <v>208</v>
      </c>
      <c r="AA71">
        <v>98</v>
      </c>
      <c r="AB71">
        <v>3</v>
      </c>
      <c r="AC71" s="6">
        <v>0.2859801488833747</v>
      </c>
      <c r="AE71" t="s">
        <v>96</v>
      </c>
      <c r="AF71">
        <v>724</v>
      </c>
      <c r="AG71">
        <v>147</v>
      </c>
      <c r="AH71">
        <v>72</v>
      </c>
      <c r="AI71">
        <v>2</v>
      </c>
      <c r="AJ71" s="6">
        <v>0.1588764538073294</v>
      </c>
    </row>
    <row r="72" spans="1:36" x14ac:dyDescent="0.2">
      <c r="A72" t="s">
        <v>97</v>
      </c>
      <c r="B72" s="13">
        <v>2042</v>
      </c>
      <c r="C72" s="13">
        <v>163</v>
      </c>
      <c r="D72" s="13">
        <v>74</v>
      </c>
      <c r="E72" s="13">
        <v>4</v>
      </c>
      <c r="F72" s="14">
        <v>0.41758691206543969</v>
      </c>
      <c r="M72" t="s">
        <v>97</v>
      </c>
      <c r="N72">
        <v>9192</v>
      </c>
      <c r="O72">
        <v>772</v>
      </c>
      <c r="P72">
        <v>326</v>
      </c>
      <c r="Q72">
        <v>9</v>
      </c>
      <c r="R72" s="6">
        <v>0.39689119170984455</v>
      </c>
      <c r="S72" s="6"/>
      <c r="X72" t="s">
        <v>97</v>
      </c>
      <c r="Y72">
        <v>1745</v>
      </c>
      <c r="Z72">
        <v>213</v>
      </c>
      <c r="AA72">
        <v>100</v>
      </c>
      <c r="AB72">
        <v>3</v>
      </c>
      <c r="AC72" s="6">
        <v>0.2730829420970266</v>
      </c>
      <c r="AE72" t="s">
        <v>97</v>
      </c>
      <c r="AF72">
        <v>142</v>
      </c>
      <c r="AG72">
        <v>102</v>
      </c>
      <c r="AH72">
        <v>46</v>
      </c>
      <c r="AI72">
        <v>2</v>
      </c>
      <c r="AJ72" s="6">
        <v>4.6405228758169936E-2</v>
      </c>
    </row>
    <row r="73" spans="1:36" x14ac:dyDescent="0.2">
      <c r="A73" t="s">
        <v>98</v>
      </c>
      <c r="B73" s="13">
        <v>1993</v>
      </c>
      <c r="C73" s="13">
        <v>237</v>
      </c>
      <c r="D73" s="13">
        <v>107</v>
      </c>
      <c r="E73" s="13">
        <v>8</v>
      </c>
      <c r="F73" s="14">
        <v>0.27126718388457877</v>
      </c>
      <c r="M73" t="s">
        <v>98</v>
      </c>
      <c r="N73">
        <v>11327</v>
      </c>
      <c r="O73">
        <v>961</v>
      </c>
      <c r="P73">
        <v>381</v>
      </c>
      <c r="Q73">
        <v>11</v>
      </c>
      <c r="R73" s="6">
        <v>0.38021550132590382</v>
      </c>
      <c r="S73" s="6"/>
      <c r="T73" t="s">
        <v>98</v>
      </c>
      <c r="U73">
        <v>934</v>
      </c>
      <c r="V73">
        <v>2</v>
      </c>
      <c r="X73" t="s">
        <v>98</v>
      </c>
      <c r="Y73">
        <v>4304</v>
      </c>
      <c r="Z73">
        <v>396</v>
      </c>
      <c r="AA73">
        <v>182</v>
      </c>
      <c r="AB73">
        <v>6</v>
      </c>
      <c r="AC73" s="6">
        <v>0.35060280221570544</v>
      </c>
      <c r="AE73" t="s">
        <v>98</v>
      </c>
      <c r="AF73">
        <v>1744</v>
      </c>
      <c r="AG73">
        <v>256</v>
      </c>
      <c r="AH73">
        <v>122</v>
      </c>
      <c r="AI73">
        <v>8</v>
      </c>
      <c r="AJ73" s="6">
        <v>0.21975806451612903</v>
      </c>
    </row>
    <row r="74" spans="1:36" x14ac:dyDescent="0.2">
      <c r="A74" t="s">
        <v>99</v>
      </c>
      <c r="B74" s="13">
        <v>6750</v>
      </c>
      <c r="C74" s="13">
        <v>559</v>
      </c>
      <c r="D74" s="13">
        <v>185</v>
      </c>
      <c r="E74" s="13">
        <v>12</v>
      </c>
      <c r="F74" s="14">
        <v>0.40250447227191416</v>
      </c>
      <c r="H74" t="s">
        <v>99</v>
      </c>
      <c r="I74">
        <v>564</v>
      </c>
      <c r="J74">
        <v>30</v>
      </c>
      <c r="K74">
        <v>4</v>
      </c>
      <c r="M74" t="s">
        <v>99</v>
      </c>
      <c r="N74">
        <v>18368</v>
      </c>
      <c r="O74">
        <v>1291</v>
      </c>
      <c r="P74">
        <v>443</v>
      </c>
      <c r="Q74">
        <v>19</v>
      </c>
      <c r="R74" s="6">
        <v>0.47425768138394009</v>
      </c>
      <c r="S74" s="6"/>
      <c r="T74" t="s">
        <v>99</v>
      </c>
      <c r="U74">
        <v>4780</v>
      </c>
      <c r="V74">
        <v>6</v>
      </c>
      <c r="X74" t="s">
        <v>99</v>
      </c>
      <c r="Y74">
        <v>7301</v>
      </c>
      <c r="Z74">
        <v>396</v>
      </c>
      <c r="AA74">
        <v>182</v>
      </c>
      <c r="AB74">
        <v>6</v>
      </c>
      <c r="AC74" s="6">
        <v>0.61456228956228953</v>
      </c>
      <c r="AE74" t="s">
        <v>99</v>
      </c>
      <c r="AF74">
        <v>6641</v>
      </c>
      <c r="AG74">
        <v>430</v>
      </c>
      <c r="AH74">
        <v>181</v>
      </c>
      <c r="AI74">
        <v>13</v>
      </c>
      <c r="AJ74" s="6">
        <v>0.51480620155038759</v>
      </c>
    </row>
    <row r="75" spans="1:36" x14ac:dyDescent="0.2">
      <c r="A75" t="s">
        <v>100</v>
      </c>
      <c r="B75" s="13">
        <v>10536</v>
      </c>
      <c r="C75" s="13">
        <v>559</v>
      </c>
      <c r="D75" s="13">
        <v>185</v>
      </c>
      <c r="E75" s="13">
        <v>12</v>
      </c>
      <c r="F75" s="14">
        <v>0.60799815338449992</v>
      </c>
      <c r="H75" t="s">
        <v>100</v>
      </c>
      <c r="I75">
        <v>1876</v>
      </c>
      <c r="J75">
        <v>31</v>
      </c>
      <c r="K75">
        <v>5</v>
      </c>
      <c r="M75" t="s">
        <v>100</v>
      </c>
      <c r="N75">
        <v>27415</v>
      </c>
      <c r="O75">
        <v>1316</v>
      </c>
      <c r="P75">
        <v>447</v>
      </c>
      <c r="Q75">
        <v>20</v>
      </c>
      <c r="R75" s="6">
        <v>0.67200215707422295</v>
      </c>
      <c r="S75" s="6"/>
      <c r="T75" t="s">
        <v>100</v>
      </c>
      <c r="U75">
        <v>8347</v>
      </c>
      <c r="V75">
        <v>6</v>
      </c>
      <c r="X75" t="s">
        <v>100</v>
      </c>
      <c r="Y75">
        <v>10144</v>
      </c>
      <c r="Z75">
        <v>396</v>
      </c>
      <c r="AA75">
        <v>182</v>
      </c>
      <c r="AB75">
        <v>6</v>
      </c>
      <c r="AC75" s="6">
        <v>0.82632779406972956</v>
      </c>
      <c r="AE75" t="s">
        <v>100</v>
      </c>
      <c r="AF75">
        <v>9780</v>
      </c>
      <c r="AG75">
        <v>430</v>
      </c>
      <c r="AH75">
        <v>181</v>
      </c>
      <c r="AI75">
        <v>13</v>
      </c>
      <c r="AJ75" s="6">
        <v>0.73368342085521387</v>
      </c>
    </row>
    <row r="76" spans="1:36" x14ac:dyDescent="0.2">
      <c r="A76" t="s">
        <v>101</v>
      </c>
      <c r="B76" s="13">
        <v>10899</v>
      </c>
      <c r="C76" s="13">
        <v>559</v>
      </c>
      <c r="D76" s="13">
        <v>185</v>
      </c>
      <c r="E76" s="13">
        <v>12</v>
      </c>
      <c r="F76" s="14">
        <v>0.6289456979629523</v>
      </c>
      <c r="H76" t="s">
        <v>101</v>
      </c>
      <c r="I76">
        <v>5681</v>
      </c>
      <c r="J76">
        <v>31</v>
      </c>
      <c r="K76">
        <v>5</v>
      </c>
      <c r="M76" t="s">
        <v>101</v>
      </c>
      <c r="N76">
        <v>27371</v>
      </c>
      <c r="O76">
        <v>1304</v>
      </c>
      <c r="P76">
        <v>446</v>
      </c>
      <c r="Q76">
        <v>19</v>
      </c>
      <c r="R76" s="6">
        <v>0.67709776370472985</v>
      </c>
      <c r="S76" s="6"/>
      <c r="T76" t="s">
        <v>101</v>
      </c>
      <c r="U76">
        <v>7340</v>
      </c>
      <c r="V76">
        <v>6</v>
      </c>
      <c r="X76" t="s">
        <v>101</v>
      </c>
      <c r="Y76">
        <v>10040</v>
      </c>
      <c r="Z76">
        <v>396</v>
      </c>
      <c r="AA76">
        <v>182</v>
      </c>
      <c r="AB76">
        <v>6</v>
      </c>
      <c r="AC76" s="6">
        <v>0.8178559791463017</v>
      </c>
      <c r="AE76" t="s">
        <v>101</v>
      </c>
      <c r="AF76">
        <v>8165</v>
      </c>
      <c r="AG76">
        <v>383</v>
      </c>
      <c r="AH76">
        <v>157</v>
      </c>
      <c r="AI76">
        <v>13</v>
      </c>
      <c r="AJ76" s="6">
        <v>0.68769476964541398</v>
      </c>
    </row>
    <row r="77" spans="1:36" x14ac:dyDescent="0.2">
      <c r="A77" t="s">
        <v>102</v>
      </c>
      <c r="B77" s="13">
        <v>4170</v>
      </c>
      <c r="C77" s="13">
        <v>267</v>
      </c>
      <c r="D77" s="13">
        <v>119</v>
      </c>
      <c r="E77" s="13">
        <v>9</v>
      </c>
      <c r="F77" s="14">
        <v>0.52059925093632964</v>
      </c>
      <c r="H77" t="s">
        <v>102</v>
      </c>
      <c r="I77">
        <v>339</v>
      </c>
      <c r="J77">
        <v>30</v>
      </c>
      <c r="K77">
        <v>2</v>
      </c>
      <c r="M77" t="s">
        <v>102</v>
      </c>
      <c r="N77">
        <v>19282</v>
      </c>
      <c r="O77">
        <v>1235</v>
      </c>
      <c r="P77">
        <v>437</v>
      </c>
      <c r="Q77">
        <v>17</v>
      </c>
      <c r="R77" s="6">
        <v>0.5204318488529015</v>
      </c>
      <c r="S77" s="6"/>
      <c r="T77" t="s">
        <v>102</v>
      </c>
      <c r="U77">
        <v>3007</v>
      </c>
      <c r="V77">
        <v>4</v>
      </c>
      <c r="X77" t="s">
        <v>102</v>
      </c>
      <c r="Y77">
        <v>7486</v>
      </c>
      <c r="Z77">
        <v>378</v>
      </c>
      <c r="AA77">
        <v>174</v>
      </c>
      <c r="AB77">
        <v>5</v>
      </c>
      <c r="AC77" s="6">
        <v>0.66014109347442684</v>
      </c>
      <c r="AE77" t="s">
        <v>102</v>
      </c>
      <c r="AF77">
        <v>3814</v>
      </c>
      <c r="AG77">
        <v>210</v>
      </c>
      <c r="AH77">
        <v>94</v>
      </c>
      <c r="AI77">
        <v>9</v>
      </c>
      <c r="AJ77" s="6">
        <v>0.60539682539682538</v>
      </c>
    </row>
    <row r="78" spans="1:36" x14ac:dyDescent="0.2">
      <c r="A78" t="s">
        <v>103</v>
      </c>
      <c r="B78" s="13">
        <v>1009</v>
      </c>
      <c r="C78" s="13">
        <v>186</v>
      </c>
      <c r="D78" s="13">
        <v>83</v>
      </c>
      <c r="E78" s="13">
        <v>6</v>
      </c>
      <c r="F78" s="14">
        <v>0.17499132847728061</v>
      </c>
      <c r="M78" t="s">
        <v>103</v>
      </c>
      <c r="N78">
        <v>10683</v>
      </c>
      <c r="O78">
        <v>725</v>
      </c>
      <c r="P78">
        <v>307</v>
      </c>
      <c r="Q78">
        <v>9</v>
      </c>
      <c r="R78" s="6">
        <v>0.4753281423804227</v>
      </c>
      <c r="S78" s="6"/>
      <c r="X78" t="s">
        <v>103</v>
      </c>
      <c r="Y78">
        <v>3723</v>
      </c>
      <c r="Z78">
        <v>330</v>
      </c>
      <c r="AA78">
        <v>159</v>
      </c>
      <c r="AB78">
        <v>4</v>
      </c>
      <c r="AC78" s="6">
        <v>0.36392961876832847</v>
      </c>
      <c r="AE78" t="s">
        <v>103</v>
      </c>
      <c r="AF78">
        <v>0</v>
      </c>
      <c r="AG78">
        <v>0</v>
      </c>
      <c r="AH78">
        <v>0</v>
      </c>
      <c r="AI78">
        <v>0</v>
      </c>
      <c r="AJ78" s="6">
        <v>0</v>
      </c>
    </row>
    <row r="79" spans="1:36" x14ac:dyDescent="0.2">
      <c r="A79" t="s">
        <v>104</v>
      </c>
      <c r="B79" s="15">
        <v>1391</v>
      </c>
      <c r="C79" s="15">
        <v>123</v>
      </c>
      <c r="D79" s="15">
        <v>57</v>
      </c>
      <c r="E79" s="15">
        <v>4</v>
      </c>
      <c r="F79" s="14">
        <v>0.37696476964769648</v>
      </c>
      <c r="M79" t="s">
        <v>104</v>
      </c>
      <c r="N79">
        <v>3860</v>
      </c>
      <c r="O79">
        <v>687</v>
      </c>
      <c r="P79">
        <v>298</v>
      </c>
      <c r="Q79">
        <v>9</v>
      </c>
      <c r="R79" s="6">
        <v>0.18728772440562833</v>
      </c>
      <c r="S79" s="6"/>
      <c r="X79" t="s">
        <v>104</v>
      </c>
      <c r="Y79">
        <v>1207</v>
      </c>
      <c r="Z79">
        <v>330</v>
      </c>
      <c r="AA79">
        <v>159</v>
      </c>
      <c r="AB79">
        <v>4</v>
      </c>
      <c r="AC79" s="6">
        <v>0.12191919191919191</v>
      </c>
      <c r="AE79" t="s">
        <v>104</v>
      </c>
      <c r="AF79">
        <v>0</v>
      </c>
      <c r="AG79">
        <v>0</v>
      </c>
      <c r="AH79">
        <v>0</v>
      </c>
      <c r="AI79">
        <v>0</v>
      </c>
      <c r="AJ79" s="6">
        <v>0</v>
      </c>
    </row>
    <row r="80" spans="1:36" x14ac:dyDescent="0.2">
      <c r="A80" t="s">
        <v>105</v>
      </c>
      <c r="B80" s="15">
        <v>112</v>
      </c>
      <c r="C80" s="15">
        <v>33</v>
      </c>
      <c r="D80" s="15">
        <v>14</v>
      </c>
      <c r="E80" s="15">
        <v>3</v>
      </c>
      <c r="F80" s="14">
        <v>0.10948191593352884</v>
      </c>
      <c r="M80" t="s">
        <v>105</v>
      </c>
      <c r="N80">
        <v>2411</v>
      </c>
      <c r="O80">
        <v>601</v>
      </c>
      <c r="P80">
        <v>268</v>
      </c>
      <c r="Q80">
        <v>8</v>
      </c>
      <c r="R80" s="6">
        <v>0.12940797595405507</v>
      </c>
      <c r="S80" s="6"/>
      <c r="X80" t="s">
        <v>105</v>
      </c>
      <c r="Y80">
        <v>816</v>
      </c>
      <c r="Z80">
        <v>330</v>
      </c>
      <c r="AA80">
        <v>159</v>
      </c>
      <c r="AB80">
        <v>4</v>
      </c>
      <c r="AC80" s="6">
        <v>7.9765395894428159E-2</v>
      </c>
      <c r="AE80" t="s">
        <v>105</v>
      </c>
      <c r="AF80">
        <v>0</v>
      </c>
      <c r="AG80">
        <v>0</v>
      </c>
      <c r="AH80">
        <v>0</v>
      </c>
      <c r="AI80">
        <v>0</v>
      </c>
      <c r="AJ80" s="6">
        <v>0</v>
      </c>
    </row>
    <row r="81" spans="1:36" x14ac:dyDescent="0.2">
      <c r="A81" t="s">
        <v>106</v>
      </c>
      <c r="B81">
        <v>84</v>
      </c>
      <c r="C81">
        <v>82</v>
      </c>
      <c r="D81">
        <v>35</v>
      </c>
      <c r="E81">
        <v>4</v>
      </c>
      <c r="F81" s="6">
        <v>3.3044846577498031E-2</v>
      </c>
      <c r="M81" t="s">
        <v>106</v>
      </c>
      <c r="N81">
        <v>1771</v>
      </c>
      <c r="O81">
        <v>575</v>
      </c>
      <c r="P81">
        <v>253</v>
      </c>
      <c r="Q81">
        <v>7</v>
      </c>
      <c r="R81" s="6">
        <v>9.9354838709677415E-2</v>
      </c>
      <c r="X81" t="s">
        <v>106</v>
      </c>
      <c r="Y81">
        <v>705</v>
      </c>
      <c r="Z81">
        <v>289</v>
      </c>
      <c r="AA81">
        <v>141</v>
      </c>
      <c r="AB81">
        <v>3</v>
      </c>
      <c r="AC81" s="6">
        <v>7.8691818283290541E-2</v>
      </c>
      <c r="AE81" t="s">
        <v>106</v>
      </c>
      <c r="AF81">
        <v>102</v>
      </c>
      <c r="AG81">
        <v>74</v>
      </c>
      <c r="AH81">
        <v>27</v>
      </c>
      <c r="AI81">
        <v>5</v>
      </c>
      <c r="AJ81" s="6">
        <v>4.4463818657367045E-2</v>
      </c>
    </row>
    <row r="82" spans="1:36" x14ac:dyDescent="0.2">
      <c r="A82" t="s">
        <v>107</v>
      </c>
      <c r="B82">
        <v>288</v>
      </c>
      <c r="C82">
        <v>172</v>
      </c>
      <c r="D82">
        <v>78</v>
      </c>
      <c r="E82">
        <v>5</v>
      </c>
      <c r="F82" s="6">
        <v>5.9800664451827246E-2</v>
      </c>
      <c r="M82" t="s">
        <v>107</v>
      </c>
      <c r="N82">
        <v>3705</v>
      </c>
      <c r="O82">
        <v>614</v>
      </c>
      <c r="P82">
        <v>262</v>
      </c>
      <c r="Q82">
        <v>8</v>
      </c>
      <c r="R82" s="6">
        <v>0.21550721265704978</v>
      </c>
      <c r="X82" t="s">
        <v>107</v>
      </c>
      <c r="Y82">
        <v>828</v>
      </c>
      <c r="Z82">
        <v>330</v>
      </c>
      <c r="AA82">
        <v>159</v>
      </c>
      <c r="AB82">
        <v>4</v>
      </c>
      <c r="AC82" s="6">
        <v>8.9610389610389612E-2</v>
      </c>
      <c r="AE82" t="s">
        <v>107</v>
      </c>
      <c r="AF82">
        <v>193</v>
      </c>
      <c r="AG82">
        <v>74</v>
      </c>
      <c r="AH82">
        <v>27</v>
      </c>
      <c r="AI82">
        <v>5</v>
      </c>
      <c r="AJ82" s="6">
        <v>9.3146718146718141E-2</v>
      </c>
    </row>
    <row r="83" spans="1:36" x14ac:dyDescent="0.2">
      <c r="A83" t="s">
        <v>108</v>
      </c>
      <c r="B83">
        <v>442</v>
      </c>
      <c r="C83">
        <v>96</v>
      </c>
      <c r="D83">
        <v>40</v>
      </c>
      <c r="E83">
        <v>5</v>
      </c>
      <c r="F83" s="6">
        <v>0.14852150537634409</v>
      </c>
      <c r="M83" t="s">
        <v>108</v>
      </c>
      <c r="N83">
        <v>6533</v>
      </c>
      <c r="O83">
        <v>734</v>
      </c>
      <c r="P83">
        <v>315</v>
      </c>
      <c r="Q83">
        <v>10</v>
      </c>
      <c r="R83" s="6">
        <v>0.28711435352026016</v>
      </c>
      <c r="X83" t="s">
        <v>108</v>
      </c>
      <c r="Y83">
        <v>1756</v>
      </c>
      <c r="Z83">
        <v>330</v>
      </c>
      <c r="AA83">
        <v>159</v>
      </c>
      <c r="AB83">
        <v>4</v>
      </c>
      <c r="AC83" s="6">
        <v>0.17165200391006843</v>
      </c>
      <c r="AE83" t="s">
        <v>108</v>
      </c>
      <c r="AF83">
        <v>367</v>
      </c>
      <c r="AG83">
        <v>150</v>
      </c>
      <c r="AH83">
        <v>64</v>
      </c>
      <c r="AI83">
        <v>6</v>
      </c>
      <c r="AJ83" s="6">
        <v>7.8924731182795693E-2</v>
      </c>
    </row>
    <row r="84" spans="1:36" x14ac:dyDescent="0.2">
      <c r="A84" t="s">
        <v>109</v>
      </c>
      <c r="B84">
        <v>514</v>
      </c>
      <c r="C84">
        <v>96</v>
      </c>
      <c r="D84">
        <v>40</v>
      </c>
      <c r="E84">
        <v>5</v>
      </c>
      <c r="F84" s="6">
        <v>0.17847222222222223</v>
      </c>
      <c r="M84" t="s">
        <v>109</v>
      </c>
      <c r="N84">
        <v>8066</v>
      </c>
      <c r="O84">
        <v>750</v>
      </c>
      <c r="P84">
        <v>318</v>
      </c>
      <c r="Q84">
        <v>10</v>
      </c>
      <c r="R84" s="6">
        <v>0.35848888888888891</v>
      </c>
      <c r="X84" t="s">
        <v>109</v>
      </c>
      <c r="Y84">
        <v>2693</v>
      </c>
      <c r="Z84">
        <v>330</v>
      </c>
      <c r="AA84">
        <v>159</v>
      </c>
      <c r="AB84">
        <v>4</v>
      </c>
      <c r="AC84" s="6">
        <v>0.272020202020202</v>
      </c>
      <c r="AE84" t="s">
        <v>109</v>
      </c>
      <c r="AF84">
        <v>874</v>
      </c>
      <c r="AG84">
        <v>103</v>
      </c>
      <c r="AH84">
        <v>37</v>
      </c>
      <c r="AI84">
        <v>6</v>
      </c>
      <c r="AJ84" s="6">
        <v>0.28284789644012948</v>
      </c>
    </row>
    <row r="85" spans="1:36" x14ac:dyDescent="0.2">
      <c r="A85" t="s">
        <v>110</v>
      </c>
      <c r="B85">
        <v>3468</v>
      </c>
      <c r="C85">
        <v>379</v>
      </c>
      <c r="D85">
        <v>175</v>
      </c>
      <c r="E85">
        <v>10</v>
      </c>
      <c r="F85" s="6">
        <v>0.29517405736658436</v>
      </c>
      <c r="K85" t="s">
        <v>149</v>
      </c>
      <c r="M85" t="s">
        <v>110</v>
      </c>
      <c r="N85">
        <v>11091</v>
      </c>
      <c r="O85">
        <v>948</v>
      </c>
      <c r="P85">
        <v>372</v>
      </c>
      <c r="Q85">
        <v>11</v>
      </c>
      <c r="R85" s="6">
        <v>0.37739893834218047</v>
      </c>
      <c r="T85" t="s">
        <v>110</v>
      </c>
      <c r="U85">
        <f>2170+315+213+22+14</f>
        <v>2734</v>
      </c>
      <c r="V85">
        <v>2</v>
      </c>
      <c r="X85" t="s">
        <v>110</v>
      </c>
      <c r="Y85">
        <v>5585</v>
      </c>
      <c r="Z85">
        <v>386</v>
      </c>
      <c r="AA85">
        <v>177</v>
      </c>
      <c r="AB85">
        <v>6</v>
      </c>
      <c r="AC85" s="6">
        <v>0.46673909409994985</v>
      </c>
      <c r="AE85" t="s">
        <v>110</v>
      </c>
      <c r="AF85">
        <v>2113</v>
      </c>
      <c r="AG85">
        <v>410</v>
      </c>
      <c r="AH85">
        <v>188</v>
      </c>
      <c r="AI85">
        <v>12</v>
      </c>
      <c r="AJ85" s="6">
        <v>0.16624704956726988</v>
      </c>
    </row>
    <row r="86" spans="1:36" x14ac:dyDescent="0.2">
      <c r="A86" t="s">
        <v>111</v>
      </c>
      <c r="B86">
        <v>6382</v>
      </c>
      <c r="C86">
        <v>530</v>
      </c>
      <c r="D86">
        <v>192</v>
      </c>
      <c r="E86">
        <v>14</v>
      </c>
      <c r="F86" s="6">
        <v>0.40138364779874214</v>
      </c>
      <c r="H86" t="s">
        <v>111</v>
      </c>
      <c r="I86">
        <v>1071</v>
      </c>
      <c r="J86">
        <v>4</v>
      </c>
      <c r="K86">
        <v>30</v>
      </c>
      <c r="M86" t="s">
        <v>111</v>
      </c>
      <c r="N86">
        <v>18347</v>
      </c>
      <c r="O86">
        <v>1296</v>
      </c>
      <c r="P86">
        <v>439</v>
      </c>
      <c r="Q86">
        <v>18</v>
      </c>
      <c r="R86" s="6">
        <v>0.47188786008230454</v>
      </c>
      <c r="T86" t="s">
        <v>111</v>
      </c>
      <c r="U86">
        <v>4399</v>
      </c>
      <c r="V86">
        <v>5</v>
      </c>
      <c r="X86" t="s">
        <v>111</v>
      </c>
      <c r="Y86">
        <v>7620</v>
      </c>
      <c r="Z86">
        <v>386</v>
      </c>
      <c r="AA86">
        <v>177</v>
      </c>
      <c r="AB86">
        <v>6</v>
      </c>
      <c r="AC86" s="6">
        <v>0.65803108808290156</v>
      </c>
      <c r="AE86" t="s">
        <v>111</v>
      </c>
      <c r="AF86">
        <v>4897</v>
      </c>
      <c r="AG86">
        <v>383</v>
      </c>
      <c r="AH86">
        <v>157</v>
      </c>
      <c r="AI86">
        <v>13</v>
      </c>
      <c r="AJ86" s="6">
        <v>0.42619669277632727</v>
      </c>
    </row>
    <row r="87" spans="1:36" x14ac:dyDescent="0.2">
      <c r="A87" t="s">
        <v>112</v>
      </c>
      <c r="B87">
        <v>8290</v>
      </c>
      <c r="C87">
        <v>530</v>
      </c>
      <c r="D87">
        <v>192</v>
      </c>
      <c r="E87">
        <v>14</v>
      </c>
      <c r="F87" s="6">
        <v>0.50456482045039563</v>
      </c>
      <c r="H87" t="s">
        <v>112</v>
      </c>
      <c r="I87">
        <v>3857</v>
      </c>
      <c r="J87">
        <v>5</v>
      </c>
      <c r="K87">
        <v>31</v>
      </c>
      <c r="M87" t="s">
        <v>112</v>
      </c>
      <c r="N87">
        <v>29287</v>
      </c>
      <c r="O87">
        <v>1485</v>
      </c>
      <c r="P87">
        <v>531</v>
      </c>
      <c r="Q87">
        <v>20</v>
      </c>
      <c r="R87" s="6">
        <v>0.6361898555446942</v>
      </c>
      <c r="T87" t="s">
        <v>112</v>
      </c>
      <c r="U87">
        <v>11709</v>
      </c>
      <c r="V87">
        <v>5</v>
      </c>
      <c r="X87" t="s">
        <v>112</v>
      </c>
      <c r="Y87">
        <v>8846</v>
      </c>
      <c r="Z87">
        <v>386</v>
      </c>
      <c r="AA87">
        <v>177</v>
      </c>
      <c r="AB87">
        <v>6</v>
      </c>
      <c r="AC87" s="6">
        <v>0.73926124018051143</v>
      </c>
      <c r="AE87" t="s">
        <v>112</v>
      </c>
      <c r="AF87">
        <v>7693</v>
      </c>
      <c r="AG87">
        <v>383</v>
      </c>
      <c r="AH87">
        <v>157</v>
      </c>
      <c r="AI87">
        <v>13</v>
      </c>
      <c r="AJ87" s="6">
        <v>0.64794070580308261</v>
      </c>
    </row>
    <row r="88" spans="1:36" x14ac:dyDescent="0.2">
      <c r="A88" t="s">
        <v>113</v>
      </c>
      <c r="B88">
        <v>8018</v>
      </c>
      <c r="C88">
        <v>530</v>
      </c>
      <c r="D88">
        <v>192</v>
      </c>
      <c r="E88">
        <v>14</v>
      </c>
      <c r="F88" s="6">
        <v>0.48800973828362754</v>
      </c>
      <c r="H88" t="s">
        <v>113</v>
      </c>
      <c r="I88">
        <v>2713</v>
      </c>
      <c r="J88">
        <v>5</v>
      </c>
      <c r="K88">
        <v>31</v>
      </c>
      <c r="M88" t="s">
        <v>113</v>
      </c>
      <c r="N88">
        <v>29920</v>
      </c>
      <c r="O88">
        <v>1482</v>
      </c>
      <c r="P88">
        <v>532</v>
      </c>
      <c r="Q88">
        <v>19</v>
      </c>
      <c r="R88" s="6">
        <v>0.65125593139175486</v>
      </c>
      <c r="T88" t="s">
        <v>113</v>
      </c>
      <c r="U88">
        <v>12446</v>
      </c>
      <c r="V88">
        <v>5</v>
      </c>
      <c r="X88" t="s">
        <v>113</v>
      </c>
      <c r="Y88">
        <v>9382</v>
      </c>
      <c r="Z88">
        <v>386</v>
      </c>
      <c r="AA88">
        <v>177</v>
      </c>
      <c r="AB88">
        <v>6</v>
      </c>
      <c r="AC88" s="6">
        <v>0.78405482199565435</v>
      </c>
      <c r="AE88" t="s">
        <v>113</v>
      </c>
      <c r="AF88">
        <v>6283</v>
      </c>
      <c r="AG88">
        <v>383</v>
      </c>
      <c r="AH88">
        <v>157</v>
      </c>
      <c r="AI88">
        <v>13</v>
      </c>
      <c r="AJ88" s="6">
        <v>0.52918386254527083</v>
      </c>
    </row>
    <row r="89" spans="1:36" x14ac:dyDescent="0.2">
      <c r="A89" t="s">
        <v>114</v>
      </c>
      <c r="B89">
        <v>3661</v>
      </c>
      <c r="C89">
        <v>286</v>
      </c>
      <c r="D89">
        <v>128</v>
      </c>
      <c r="E89">
        <v>11</v>
      </c>
      <c r="F89" s="6">
        <v>0.42668997668997671</v>
      </c>
      <c r="H89" t="s">
        <v>114</v>
      </c>
      <c r="I89">
        <v>844</v>
      </c>
      <c r="J89">
        <v>2</v>
      </c>
      <c r="K89">
        <v>30</v>
      </c>
      <c r="M89" t="s">
        <v>114</v>
      </c>
      <c r="N89">
        <v>19533</v>
      </c>
      <c r="O89">
        <v>1348</v>
      </c>
      <c r="P89">
        <v>504</v>
      </c>
      <c r="Q89">
        <v>15</v>
      </c>
      <c r="R89" s="6">
        <v>0.48301186943620178</v>
      </c>
      <c r="T89" t="s">
        <v>114</v>
      </c>
      <c r="U89">
        <f>5233+1143+146</f>
        <v>6522</v>
      </c>
      <c r="V89">
        <v>5</v>
      </c>
      <c r="X89" t="s">
        <v>114</v>
      </c>
      <c r="Y89">
        <v>6750</v>
      </c>
      <c r="Z89">
        <v>386</v>
      </c>
      <c r="AA89">
        <v>177</v>
      </c>
      <c r="AB89">
        <v>6</v>
      </c>
      <c r="AC89" s="6">
        <v>0.58290155440414504</v>
      </c>
      <c r="AE89" t="s">
        <v>114</v>
      </c>
      <c r="AF89">
        <v>5884</v>
      </c>
      <c r="AG89">
        <v>343</v>
      </c>
      <c r="AH89">
        <v>154</v>
      </c>
      <c r="AI89">
        <v>12</v>
      </c>
      <c r="AJ89" s="6">
        <v>0.57181729834791062</v>
      </c>
    </row>
    <row r="90" spans="1:36" x14ac:dyDescent="0.2">
      <c r="A90" t="s">
        <v>115</v>
      </c>
      <c r="B90">
        <v>684</v>
      </c>
      <c r="C90">
        <v>185</v>
      </c>
      <c r="D90">
        <v>83</v>
      </c>
      <c r="E90">
        <v>7</v>
      </c>
      <c r="F90" s="6">
        <v>0.11926765475152572</v>
      </c>
      <c r="M90" t="s">
        <v>115</v>
      </c>
      <c r="N90">
        <v>9165</v>
      </c>
      <c r="O90">
        <v>914</v>
      </c>
      <c r="P90">
        <v>368</v>
      </c>
      <c r="Q90">
        <v>8</v>
      </c>
      <c r="R90" s="6">
        <v>0.32346297734170959</v>
      </c>
      <c r="X90" t="s">
        <v>115</v>
      </c>
      <c r="Y90">
        <v>3962</v>
      </c>
      <c r="Z90">
        <v>330</v>
      </c>
      <c r="AA90">
        <v>159</v>
      </c>
      <c r="AB90">
        <v>4</v>
      </c>
      <c r="AC90" s="6">
        <v>0.38729227761485824</v>
      </c>
      <c r="AE90" t="s">
        <v>115</v>
      </c>
      <c r="AF90">
        <v>848</v>
      </c>
      <c r="AG90">
        <v>74</v>
      </c>
      <c r="AH90">
        <v>27</v>
      </c>
      <c r="AI90">
        <v>5</v>
      </c>
      <c r="AJ90" s="6">
        <v>0.36965998256320837</v>
      </c>
    </row>
    <row r="91" spans="1:36" x14ac:dyDescent="0.2">
      <c r="A91" t="s">
        <v>116</v>
      </c>
      <c r="B91">
        <v>103</v>
      </c>
      <c r="C91">
        <v>47</v>
      </c>
      <c r="D91">
        <v>19</v>
      </c>
      <c r="E91">
        <v>4</v>
      </c>
      <c r="F91" s="6">
        <v>7.3049645390070916E-2</v>
      </c>
      <c r="M91" t="s">
        <v>116</v>
      </c>
      <c r="N91">
        <v>5660</v>
      </c>
      <c r="O91">
        <v>785</v>
      </c>
      <c r="P91">
        <v>341</v>
      </c>
      <c r="Q91">
        <v>8</v>
      </c>
      <c r="R91" s="6">
        <v>0.24033970276008493</v>
      </c>
      <c r="X91" t="s">
        <v>116</v>
      </c>
      <c r="Y91">
        <v>942</v>
      </c>
      <c r="Z91">
        <v>304</v>
      </c>
      <c r="AA91">
        <v>147</v>
      </c>
      <c r="AB91">
        <v>3</v>
      </c>
      <c r="AC91" s="6">
        <v>0.10328947368421053</v>
      </c>
      <c r="AE91" t="s">
        <v>116</v>
      </c>
      <c r="AF91">
        <v>273</v>
      </c>
      <c r="AG91">
        <v>74</v>
      </c>
      <c r="AH91">
        <v>27</v>
      </c>
      <c r="AI91">
        <v>5</v>
      </c>
      <c r="AJ91" s="6">
        <v>0.12297297297297298</v>
      </c>
    </row>
    <row r="92" spans="1:36" x14ac:dyDescent="0.2">
      <c r="A92" t="s">
        <v>117</v>
      </c>
      <c r="B92">
        <v>4</v>
      </c>
      <c r="C92">
        <v>9</v>
      </c>
      <c r="D92">
        <v>4</v>
      </c>
      <c r="E92">
        <v>1</v>
      </c>
      <c r="F92" s="6">
        <v>1.4336917562724014E-2</v>
      </c>
      <c r="M92" t="s">
        <v>117</v>
      </c>
      <c r="N92">
        <v>3610</v>
      </c>
      <c r="O92">
        <v>731</v>
      </c>
      <c r="P92">
        <v>330</v>
      </c>
      <c r="Q92">
        <v>7</v>
      </c>
      <c r="R92" s="6">
        <v>0.15930453201535677</v>
      </c>
      <c r="X92" t="s">
        <v>117</v>
      </c>
      <c r="Y92">
        <v>797</v>
      </c>
      <c r="Z92">
        <v>304</v>
      </c>
      <c r="AA92">
        <v>147</v>
      </c>
      <c r="AB92">
        <v>3</v>
      </c>
      <c r="AC92" s="6">
        <v>8.4571307300509338E-2</v>
      </c>
      <c r="AE92" t="s">
        <v>117</v>
      </c>
      <c r="AF92">
        <v>148</v>
      </c>
      <c r="AG92">
        <v>141</v>
      </c>
      <c r="AH92">
        <v>61</v>
      </c>
      <c r="AI92">
        <v>5</v>
      </c>
      <c r="AJ92" s="6">
        <v>3.3859528711965223E-2</v>
      </c>
    </row>
    <row r="93" spans="1:36" x14ac:dyDescent="0.2">
      <c r="A93" t="s">
        <v>118</v>
      </c>
      <c r="B93">
        <v>270</v>
      </c>
      <c r="C93">
        <v>68</v>
      </c>
      <c r="D93">
        <v>30</v>
      </c>
      <c r="E93">
        <v>3</v>
      </c>
      <c r="F93" s="6">
        <v>0.12808349146110057</v>
      </c>
      <c r="M93" t="s">
        <v>118</v>
      </c>
      <c r="N93">
        <v>2242</v>
      </c>
      <c r="O93">
        <v>690</v>
      </c>
      <c r="P93">
        <v>307</v>
      </c>
      <c r="Q93">
        <v>6</v>
      </c>
      <c r="R93" s="6">
        <v>0.1048153342683497</v>
      </c>
      <c r="X93" t="s">
        <v>118</v>
      </c>
      <c r="Y93">
        <v>880</v>
      </c>
      <c r="Z93">
        <v>336</v>
      </c>
      <c r="AA93">
        <v>161</v>
      </c>
      <c r="AB93">
        <v>4</v>
      </c>
      <c r="AC93" s="6">
        <v>8.4485407066052232E-2</v>
      </c>
      <c r="AE93" t="s">
        <v>118</v>
      </c>
      <c r="AF93">
        <v>139</v>
      </c>
      <c r="AG93">
        <v>141</v>
      </c>
      <c r="AH93">
        <v>61</v>
      </c>
      <c r="AI93">
        <v>5</v>
      </c>
      <c r="AJ93" s="6">
        <v>3.1800503317318693E-2</v>
      </c>
    </row>
    <row r="94" spans="1:36" x14ac:dyDescent="0.2">
      <c r="A94" t="s">
        <v>119</v>
      </c>
      <c r="B94">
        <v>333</v>
      </c>
      <c r="C94">
        <v>82</v>
      </c>
      <c r="D94">
        <v>35</v>
      </c>
      <c r="E94">
        <v>4</v>
      </c>
      <c r="F94" s="6">
        <v>0.14503484320557491</v>
      </c>
      <c r="M94" t="s">
        <v>119</v>
      </c>
      <c r="N94">
        <v>5440</v>
      </c>
      <c r="O94">
        <v>863</v>
      </c>
      <c r="P94">
        <v>368</v>
      </c>
      <c r="Q94">
        <v>9</v>
      </c>
      <c r="R94" s="6">
        <v>0.22512829001820892</v>
      </c>
      <c r="X94" t="s">
        <v>119</v>
      </c>
      <c r="Y94">
        <v>972</v>
      </c>
      <c r="Z94">
        <v>304</v>
      </c>
      <c r="AA94">
        <v>147</v>
      </c>
      <c r="AB94">
        <v>3</v>
      </c>
      <c r="AC94" s="6">
        <v>0.11419172932330827</v>
      </c>
      <c r="AE94" t="s">
        <v>119</v>
      </c>
      <c r="AF94">
        <v>162</v>
      </c>
      <c r="AG94">
        <v>141</v>
      </c>
      <c r="AH94">
        <v>61</v>
      </c>
      <c r="AI94">
        <v>5</v>
      </c>
      <c r="AJ94" s="6">
        <v>4.1033434650455926E-2</v>
      </c>
    </row>
    <row r="95" spans="1:36" x14ac:dyDescent="0.2">
      <c r="A95" t="s">
        <v>120</v>
      </c>
      <c r="B95">
        <v>513</v>
      </c>
      <c r="C95">
        <v>172</v>
      </c>
      <c r="D95">
        <v>78</v>
      </c>
      <c r="E95">
        <v>5</v>
      </c>
      <c r="F95" s="6">
        <v>9.6211552888222057E-2</v>
      </c>
      <c r="M95" t="s">
        <v>120</v>
      </c>
      <c r="N95">
        <v>8696</v>
      </c>
      <c r="O95">
        <v>869</v>
      </c>
      <c r="P95">
        <v>369</v>
      </c>
      <c r="Q95">
        <v>9</v>
      </c>
      <c r="R95" s="6">
        <v>0.32280337057797248</v>
      </c>
      <c r="X95" t="s">
        <v>120</v>
      </c>
      <c r="Y95">
        <v>1894</v>
      </c>
      <c r="Z95">
        <v>336</v>
      </c>
      <c r="AA95">
        <v>161</v>
      </c>
      <c r="AB95">
        <v>4</v>
      </c>
      <c r="AC95" s="6">
        <v>0.18183563748079878</v>
      </c>
      <c r="AE95" t="s">
        <v>120</v>
      </c>
      <c r="AF95">
        <v>623</v>
      </c>
      <c r="AG95">
        <v>141</v>
      </c>
      <c r="AH95">
        <v>61</v>
      </c>
      <c r="AI95">
        <v>5</v>
      </c>
      <c r="AJ95" s="6">
        <v>0.14253031342942118</v>
      </c>
    </row>
    <row r="96" spans="1:36" x14ac:dyDescent="0.2">
      <c r="A96" t="s">
        <v>121</v>
      </c>
      <c r="B96">
        <v>617</v>
      </c>
      <c r="C96">
        <v>234</v>
      </c>
      <c r="D96">
        <v>106</v>
      </c>
      <c r="E96">
        <v>8</v>
      </c>
      <c r="F96" s="6">
        <v>8.7891737891737889E-2</v>
      </c>
      <c r="M96" t="s">
        <v>121</v>
      </c>
      <c r="N96">
        <v>8639</v>
      </c>
      <c r="O96">
        <v>1037</v>
      </c>
      <c r="P96">
        <v>413</v>
      </c>
      <c r="Q96">
        <v>10</v>
      </c>
      <c r="R96" s="6">
        <v>0.27769206043072969</v>
      </c>
      <c r="X96" t="s">
        <v>121</v>
      </c>
      <c r="Y96">
        <v>2150</v>
      </c>
      <c r="Z96">
        <v>336</v>
      </c>
      <c r="AA96">
        <v>161</v>
      </c>
      <c r="AB96">
        <v>4</v>
      </c>
      <c r="AC96" s="6">
        <v>0.21329365079365079</v>
      </c>
      <c r="AE96" t="s">
        <v>121</v>
      </c>
      <c r="AF96">
        <v>548</v>
      </c>
      <c r="AG96">
        <v>141</v>
      </c>
      <c r="AH96">
        <v>61</v>
      </c>
      <c r="AI96">
        <v>5</v>
      </c>
      <c r="AJ96" s="6">
        <v>0.12955082742316784</v>
      </c>
    </row>
    <row r="97" spans="1:36" x14ac:dyDescent="0.2">
      <c r="A97" t="s">
        <v>122</v>
      </c>
      <c r="B97">
        <v>2703</v>
      </c>
      <c r="C97">
        <v>273</v>
      </c>
      <c r="D97">
        <v>123</v>
      </c>
      <c r="E97">
        <v>10</v>
      </c>
      <c r="F97" s="6">
        <v>0.31939028713222262</v>
      </c>
      <c r="K97" t="s">
        <v>149</v>
      </c>
      <c r="M97" t="s">
        <v>122</v>
      </c>
      <c r="N97">
        <v>12008</v>
      </c>
      <c r="O97">
        <v>1116</v>
      </c>
      <c r="P97">
        <v>442</v>
      </c>
      <c r="Q97">
        <v>11</v>
      </c>
      <c r="R97" s="6">
        <v>0.3470921493814314</v>
      </c>
      <c r="T97" t="s">
        <v>122</v>
      </c>
      <c r="U97">
        <v>5021</v>
      </c>
      <c r="V97">
        <v>2</v>
      </c>
      <c r="X97" t="s">
        <v>122</v>
      </c>
      <c r="Y97">
        <v>4557</v>
      </c>
      <c r="Z97">
        <v>392</v>
      </c>
      <c r="AA97">
        <v>179</v>
      </c>
      <c r="AB97">
        <v>6</v>
      </c>
      <c r="AC97" s="6">
        <v>0.375</v>
      </c>
      <c r="AE97" t="s">
        <v>122</v>
      </c>
      <c r="AF97">
        <v>3477</v>
      </c>
      <c r="AG97">
        <v>411</v>
      </c>
      <c r="AH97">
        <v>187</v>
      </c>
      <c r="AI97">
        <v>12</v>
      </c>
      <c r="AJ97" s="6">
        <v>0.2728985165999529</v>
      </c>
    </row>
    <row r="98" spans="1:36" x14ac:dyDescent="0.2">
      <c r="A98" t="s">
        <v>123</v>
      </c>
      <c r="B98">
        <v>5880</v>
      </c>
      <c r="C98">
        <v>526</v>
      </c>
      <c r="D98">
        <v>190</v>
      </c>
      <c r="E98">
        <v>13</v>
      </c>
      <c r="F98" s="6">
        <v>0.37262357414448671</v>
      </c>
      <c r="H98" t="s">
        <v>123</v>
      </c>
      <c r="I98">
        <v>1410</v>
      </c>
      <c r="J98">
        <v>3</v>
      </c>
      <c r="K98">
        <v>30</v>
      </c>
      <c r="M98" t="s">
        <v>123</v>
      </c>
      <c r="N98">
        <v>18137</v>
      </c>
      <c r="O98">
        <v>1317</v>
      </c>
      <c r="P98">
        <v>471</v>
      </c>
      <c r="Q98">
        <v>16</v>
      </c>
      <c r="R98" s="6">
        <v>0.45904834219185014</v>
      </c>
      <c r="T98" t="s">
        <v>123</v>
      </c>
      <c r="U98">
        <v>5787</v>
      </c>
      <c r="V98">
        <v>5</v>
      </c>
      <c r="X98" t="s">
        <v>123</v>
      </c>
      <c r="Y98">
        <v>6294</v>
      </c>
      <c r="Z98">
        <v>392</v>
      </c>
      <c r="AA98">
        <v>179</v>
      </c>
      <c r="AB98">
        <v>6</v>
      </c>
      <c r="AC98" s="6">
        <v>0.53520408163265309</v>
      </c>
      <c r="AE98" t="s">
        <v>123</v>
      </c>
      <c r="AF98">
        <v>6077</v>
      </c>
      <c r="AG98">
        <v>451</v>
      </c>
      <c r="AH98">
        <v>190</v>
      </c>
      <c r="AI98">
        <v>13</v>
      </c>
      <c r="AJ98" s="6">
        <v>0.44915003695491501</v>
      </c>
    </row>
    <row r="99" spans="1:36" x14ac:dyDescent="0.2">
      <c r="A99" t="s">
        <v>124</v>
      </c>
      <c r="B99">
        <v>8641</v>
      </c>
      <c r="C99">
        <v>526</v>
      </c>
      <c r="D99">
        <v>190</v>
      </c>
      <c r="E99">
        <v>13</v>
      </c>
      <c r="F99" s="6">
        <v>0.52992763399975473</v>
      </c>
      <c r="H99" t="s">
        <v>124</v>
      </c>
      <c r="I99">
        <v>3063</v>
      </c>
      <c r="J99">
        <v>4</v>
      </c>
      <c r="K99">
        <v>31</v>
      </c>
      <c r="M99" t="s">
        <v>124</v>
      </c>
      <c r="N99">
        <v>27524</v>
      </c>
      <c r="O99">
        <v>1467</v>
      </c>
      <c r="P99">
        <v>523</v>
      </c>
      <c r="Q99">
        <v>19</v>
      </c>
      <c r="R99" s="6">
        <v>0.60522901686566832</v>
      </c>
      <c r="T99" t="s">
        <v>124</v>
      </c>
      <c r="U99">
        <v>13257</v>
      </c>
      <c r="V99">
        <v>5</v>
      </c>
      <c r="X99" t="s">
        <v>124</v>
      </c>
      <c r="Y99">
        <v>8225</v>
      </c>
      <c r="Z99">
        <v>392</v>
      </c>
      <c r="AA99">
        <v>179</v>
      </c>
      <c r="AB99">
        <v>6</v>
      </c>
      <c r="AC99" s="6">
        <v>0.6768433179723502</v>
      </c>
      <c r="AE99" t="s">
        <v>124</v>
      </c>
      <c r="AF99">
        <v>8278</v>
      </c>
      <c r="AG99">
        <v>451</v>
      </c>
      <c r="AH99">
        <v>190</v>
      </c>
      <c r="AI99">
        <v>13</v>
      </c>
      <c r="AJ99" s="6">
        <v>0.59208926400114437</v>
      </c>
    </row>
    <row r="100" spans="1:36" x14ac:dyDescent="0.2">
      <c r="A100" t="s">
        <v>125</v>
      </c>
      <c r="B100">
        <v>7718</v>
      </c>
      <c r="C100">
        <v>526</v>
      </c>
      <c r="D100">
        <v>190</v>
      </c>
      <c r="E100">
        <v>13</v>
      </c>
      <c r="F100" s="6">
        <v>0.47332270329939902</v>
      </c>
      <c r="H100" t="s">
        <v>125</v>
      </c>
      <c r="I100">
        <v>9687</v>
      </c>
      <c r="J100">
        <v>4</v>
      </c>
      <c r="K100">
        <v>31</v>
      </c>
      <c r="M100" t="s">
        <v>125</v>
      </c>
      <c r="N100">
        <v>26756</v>
      </c>
      <c r="O100">
        <v>1448</v>
      </c>
      <c r="P100">
        <v>521</v>
      </c>
      <c r="Q100">
        <v>18</v>
      </c>
      <c r="R100" s="6">
        <v>0.5960613081447157</v>
      </c>
      <c r="T100" t="s">
        <v>125</v>
      </c>
      <c r="U100">
        <v>12550</v>
      </c>
      <c r="V100">
        <v>5</v>
      </c>
      <c r="X100" t="s">
        <v>125</v>
      </c>
      <c r="Y100">
        <v>9886</v>
      </c>
      <c r="Z100">
        <v>392</v>
      </c>
      <c r="AA100">
        <v>179</v>
      </c>
      <c r="AB100">
        <v>6</v>
      </c>
      <c r="AC100" s="6">
        <v>0.81352863726135616</v>
      </c>
      <c r="AE100" t="s">
        <v>125</v>
      </c>
      <c r="AF100">
        <v>8162</v>
      </c>
      <c r="AG100">
        <v>451</v>
      </c>
      <c r="AH100">
        <v>190</v>
      </c>
      <c r="AI100">
        <v>13</v>
      </c>
      <c r="AJ100" s="6">
        <v>0.58379228953579854</v>
      </c>
    </row>
    <row r="101" spans="1:36" x14ac:dyDescent="0.2">
      <c r="A101" t="s">
        <v>126</v>
      </c>
      <c r="B101">
        <v>3780</v>
      </c>
      <c r="C101">
        <v>292</v>
      </c>
      <c r="D101">
        <v>131</v>
      </c>
      <c r="E101">
        <v>11</v>
      </c>
      <c r="F101" s="6">
        <v>0.4315068493150685</v>
      </c>
      <c r="H101" t="s">
        <v>126</v>
      </c>
      <c r="I101">
        <v>1031</v>
      </c>
      <c r="J101">
        <v>2</v>
      </c>
      <c r="K101">
        <v>30</v>
      </c>
      <c r="M101" t="s">
        <v>126</v>
      </c>
      <c r="N101">
        <v>20680</v>
      </c>
      <c r="O101">
        <v>1356</v>
      </c>
      <c r="P101">
        <v>509</v>
      </c>
      <c r="Q101">
        <v>15</v>
      </c>
      <c r="R101" s="6">
        <v>0.50835791543756148</v>
      </c>
      <c r="T101" t="s">
        <v>126</v>
      </c>
      <c r="U101">
        <v>6764</v>
      </c>
      <c r="V101">
        <v>5</v>
      </c>
      <c r="X101" t="s">
        <v>126</v>
      </c>
      <c r="Y101">
        <v>7583</v>
      </c>
      <c r="Z101">
        <v>392</v>
      </c>
      <c r="AA101">
        <v>179</v>
      </c>
      <c r="AB101">
        <v>6</v>
      </c>
      <c r="AC101" s="6">
        <v>0.64481292517006805</v>
      </c>
      <c r="AE101" t="s">
        <v>126</v>
      </c>
      <c r="AF101">
        <v>5614</v>
      </c>
      <c r="AG101">
        <v>411</v>
      </c>
      <c r="AH101">
        <v>187</v>
      </c>
      <c r="AI101">
        <v>12</v>
      </c>
      <c r="AJ101" s="6">
        <v>0.45531224655312247</v>
      </c>
    </row>
    <row r="102" spans="1:36" x14ac:dyDescent="0.2">
      <c r="A102" t="s">
        <v>127</v>
      </c>
      <c r="B102">
        <v>1730</v>
      </c>
      <c r="C102">
        <v>301</v>
      </c>
      <c r="D102">
        <v>138</v>
      </c>
      <c r="E102">
        <v>10</v>
      </c>
      <c r="F102" s="6">
        <v>0.18540349373057549</v>
      </c>
      <c r="M102" t="s">
        <v>127</v>
      </c>
      <c r="N102">
        <v>16563</v>
      </c>
      <c r="O102">
        <v>1071</v>
      </c>
      <c r="P102">
        <v>453</v>
      </c>
      <c r="Q102">
        <v>11</v>
      </c>
      <c r="R102" s="6">
        <v>0.49887051594831483</v>
      </c>
      <c r="X102" t="s">
        <v>127</v>
      </c>
      <c r="Y102">
        <v>3910</v>
      </c>
      <c r="Z102">
        <v>336</v>
      </c>
      <c r="AA102">
        <v>161</v>
      </c>
      <c r="AB102">
        <v>4</v>
      </c>
      <c r="AC102" s="6">
        <v>0.37538402457757297</v>
      </c>
      <c r="AE102" t="s">
        <v>127</v>
      </c>
      <c r="AF102">
        <v>601</v>
      </c>
      <c r="AG102">
        <v>121</v>
      </c>
      <c r="AH102">
        <v>60</v>
      </c>
      <c r="AI102">
        <v>4</v>
      </c>
      <c r="AJ102" s="6">
        <v>0.16022394028259132</v>
      </c>
    </row>
    <row r="103" spans="1:36" x14ac:dyDescent="0.2">
      <c r="A103" t="s">
        <v>128</v>
      </c>
      <c r="B103">
        <v>211</v>
      </c>
      <c r="C103">
        <v>195</v>
      </c>
      <c r="D103">
        <v>89</v>
      </c>
      <c r="E103">
        <v>7</v>
      </c>
      <c r="F103" s="6">
        <v>3.6068376068376068E-2</v>
      </c>
      <c r="M103" t="s">
        <v>128</v>
      </c>
      <c r="N103">
        <v>6936</v>
      </c>
      <c r="O103">
        <v>968</v>
      </c>
      <c r="P103">
        <v>428</v>
      </c>
      <c r="Q103">
        <v>10</v>
      </c>
      <c r="R103" s="6">
        <v>0.23884297520661157</v>
      </c>
      <c r="X103" t="s">
        <v>128</v>
      </c>
      <c r="Y103">
        <v>1733</v>
      </c>
      <c r="Z103">
        <v>336</v>
      </c>
      <c r="AA103">
        <v>161</v>
      </c>
      <c r="AB103">
        <v>4</v>
      </c>
      <c r="AC103" s="6">
        <v>0.17192460317460317</v>
      </c>
      <c r="AE103" t="s">
        <v>128</v>
      </c>
      <c r="AF103">
        <v>266</v>
      </c>
      <c r="AG103">
        <v>121</v>
      </c>
      <c r="AH103">
        <v>60</v>
      </c>
      <c r="AI103">
        <v>4</v>
      </c>
      <c r="AJ103" s="6">
        <v>7.3278236914600545E-2</v>
      </c>
    </row>
    <row r="104" spans="1:36" x14ac:dyDescent="0.2">
      <c r="A104" t="s">
        <v>129</v>
      </c>
      <c r="B104">
        <v>507</v>
      </c>
      <c r="C104">
        <v>91</v>
      </c>
      <c r="D104">
        <v>37</v>
      </c>
      <c r="E104">
        <v>4</v>
      </c>
      <c r="F104" s="6">
        <v>0.17972350230414746</v>
      </c>
      <c r="M104" t="s">
        <v>129</v>
      </c>
      <c r="N104">
        <v>6242</v>
      </c>
      <c r="O104">
        <v>976</v>
      </c>
      <c r="P104">
        <v>421</v>
      </c>
      <c r="Q104">
        <v>10</v>
      </c>
      <c r="R104" s="6">
        <v>0.20630618720253835</v>
      </c>
      <c r="X104" t="s">
        <v>129</v>
      </c>
      <c r="Y104">
        <v>1239</v>
      </c>
      <c r="Z104">
        <v>336</v>
      </c>
      <c r="AA104">
        <v>161</v>
      </c>
      <c r="AB104">
        <v>4</v>
      </c>
      <c r="AC104" s="6">
        <v>0.11895161290322581</v>
      </c>
      <c r="AE104" t="s">
        <v>129</v>
      </c>
      <c r="AF104">
        <v>267</v>
      </c>
      <c r="AG104">
        <v>121</v>
      </c>
      <c r="AH104">
        <v>60</v>
      </c>
      <c r="AI104">
        <v>4</v>
      </c>
      <c r="AJ104" s="6">
        <v>7.1181018395094636E-2</v>
      </c>
    </row>
    <row r="105" spans="1:36" x14ac:dyDescent="0.2">
      <c r="A105" t="s">
        <v>150</v>
      </c>
      <c r="B105">
        <v>335</v>
      </c>
      <c r="C105">
        <v>159</v>
      </c>
      <c r="D105">
        <v>71</v>
      </c>
      <c r="E105">
        <v>7</v>
      </c>
      <c r="F105" s="9">
        <v>6.796510448366809E-2</v>
      </c>
      <c r="M105" t="s">
        <v>150</v>
      </c>
      <c r="N105">
        <v>2247</v>
      </c>
      <c r="O105">
        <v>799</v>
      </c>
      <c r="P105">
        <v>365</v>
      </c>
      <c r="Q105">
        <v>8</v>
      </c>
      <c r="R105" s="6">
        <v>9.0718236505309052E-2</v>
      </c>
      <c r="X105" t="s">
        <v>150</v>
      </c>
      <c r="Y105">
        <v>715</v>
      </c>
      <c r="Z105">
        <v>295</v>
      </c>
      <c r="AA105">
        <v>143</v>
      </c>
      <c r="AB105">
        <v>3</v>
      </c>
      <c r="AC105" s="6">
        <v>7.8184800437397492E-2</v>
      </c>
      <c r="AE105" t="s">
        <v>150</v>
      </c>
      <c r="AF105">
        <v>42</v>
      </c>
      <c r="AG105">
        <v>13</v>
      </c>
      <c r="AH105">
        <v>7</v>
      </c>
      <c r="AI105">
        <v>2</v>
      </c>
      <c r="AJ105" s="6">
        <v>0.10421836228287841</v>
      </c>
    </row>
    <row r="106" spans="1:36" x14ac:dyDescent="0.2">
      <c r="A106" t="s">
        <v>151</v>
      </c>
      <c r="B106">
        <v>858</v>
      </c>
      <c r="C106">
        <v>248</v>
      </c>
      <c r="D106">
        <v>114</v>
      </c>
      <c r="E106">
        <v>8</v>
      </c>
      <c r="F106" s="9">
        <v>0.12355990783410138</v>
      </c>
      <c r="M106" t="s">
        <v>151</v>
      </c>
      <c r="N106">
        <v>5349</v>
      </c>
      <c r="O106">
        <v>915</v>
      </c>
      <c r="P106">
        <v>400</v>
      </c>
      <c r="Q106">
        <v>10</v>
      </c>
      <c r="R106" s="6">
        <v>0.20878220140515222</v>
      </c>
      <c r="X106" t="s">
        <v>151</v>
      </c>
      <c r="Y106">
        <v>960</v>
      </c>
      <c r="Z106">
        <v>295</v>
      </c>
      <c r="AA106">
        <v>143</v>
      </c>
      <c r="AB106">
        <v>3</v>
      </c>
      <c r="AC106" s="6">
        <v>0.11622276029055689</v>
      </c>
      <c r="AE106" t="s">
        <v>151</v>
      </c>
      <c r="AF106">
        <v>42</v>
      </c>
      <c r="AG106">
        <v>38</v>
      </c>
      <c r="AH106">
        <v>15</v>
      </c>
      <c r="AI106">
        <v>3</v>
      </c>
      <c r="AJ106" s="6">
        <v>3.9473684210526314E-2</v>
      </c>
    </row>
    <row r="107" spans="1:36" x14ac:dyDescent="0.2">
      <c r="A107" t="s">
        <v>152</v>
      </c>
      <c r="B107">
        <v>1062</v>
      </c>
      <c r="C107">
        <v>119</v>
      </c>
      <c r="D107">
        <v>53</v>
      </c>
      <c r="E107">
        <v>7</v>
      </c>
      <c r="F107" s="9">
        <v>0.28788289509352127</v>
      </c>
      <c r="M107" t="s">
        <v>152</v>
      </c>
      <c r="N107">
        <v>8222</v>
      </c>
      <c r="O107">
        <v>986</v>
      </c>
      <c r="P107">
        <v>420</v>
      </c>
      <c r="Q107">
        <v>11</v>
      </c>
      <c r="R107" s="6">
        <v>0.26899169011319768</v>
      </c>
      <c r="X107" t="s">
        <v>152</v>
      </c>
      <c r="Y107">
        <v>2247</v>
      </c>
      <c r="Z107">
        <v>303</v>
      </c>
      <c r="AA107">
        <v>147</v>
      </c>
      <c r="AB107">
        <v>4</v>
      </c>
      <c r="AC107" s="6">
        <v>0.23922069626317471</v>
      </c>
      <c r="AE107" t="s">
        <v>152</v>
      </c>
      <c r="AF107">
        <v>280</v>
      </c>
      <c r="AG107">
        <v>156</v>
      </c>
      <c r="AH107">
        <v>66</v>
      </c>
      <c r="AI107">
        <v>4</v>
      </c>
      <c r="AJ107" s="6">
        <v>5.7899090157154678E-2</v>
      </c>
    </row>
    <row r="108" spans="1:36" x14ac:dyDescent="0.2">
      <c r="A108" t="s">
        <v>153</v>
      </c>
      <c r="B108">
        <v>2084</v>
      </c>
      <c r="C108">
        <v>248</v>
      </c>
      <c r="D108">
        <v>114</v>
      </c>
      <c r="E108">
        <v>8</v>
      </c>
      <c r="F108" s="9">
        <v>0.28010752688172041</v>
      </c>
      <c r="M108" t="s">
        <v>153</v>
      </c>
      <c r="N108">
        <v>10378</v>
      </c>
      <c r="O108">
        <v>1161</v>
      </c>
      <c r="P108">
        <v>471</v>
      </c>
      <c r="Q108">
        <v>12</v>
      </c>
      <c r="R108" s="6">
        <v>0.29796152741889176</v>
      </c>
      <c r="X108" t="s">
        <v>153</v>
      </c>
      <c r="Y108">
        <v>1777</v>
      </c>
      <c r="Z108">
        <v>358</v>
      </c>
      <c r="AA108">
        <v>164</v>
      </c>
      <c r="AB108">
        <v>5</v>
      </c>
      <c r="AC108" s="6">
        <v>0.1654562383612663</v>
      </c>
      <c r="AE108" t="s">
        <v>153</v>
      </c>
      <c r="AF108">
        <v>273</v>
      </c>
      <c r="AG108">
        <v>263</v>
      </c>
      <c r="AH108">
        <v>114</v>
      </c>
      <c r="AI108">
        <v>6</v>
      </c>
      <c r="AJ108" s="6">
        <v>3.4600760456273763E-2</v>
      </c>
    </row>
    <row r="109" spans="1:36" x14ac:dyDescent="0.2">
      <c r="A109" t="s">
        <v>154</v>
      </c>
      <c r="B109">
        <v>3797</v>
      </c>
      <c r="C109">
        <v>302</v>
      </c>
      <c r="D109">
        <v>136</v>
      </c>
      <c r="E109">
        <v>11</v>
      </c>
      <c r="F109" s="9">
        <v>0.40557573168126471</v>
      </c>
      <c r="K109" t="s">
        <v>149</v>
      </c>
      <c r="M109" t="s">
        <v>154</v>
      </c>
      <c r="N109">
        <v>12889</v>
      </c>
      <c r="O109">
        <v>1240</v>
      </c>
      <c r="P109">
        <v>499</v>
      </c>
      <c r="Q109">
        <v>12</v>
      </c>
      <c r="R109" s="6">
        <v>0.33530176899063474</v>
      </c>
      <c r="T109" t="s">
        <v>154</v>
      </c>
      <c r="U109">
        <v>3969</v>
      </c>
      <c r="V109">
        <v>2</v>
      </c>
      <c r="X109" t="s">
        <v>154</v>
      </c>
      <c r="Y109">
        <v>3827</v>
      </c>
      <c r="Z109">
        <v>366</v>
      </c>
      <c r="AA109">
        <v>167</v>
      </c>
      <c r="AB109">
        <v>6</v>
      </c>
      <c r="AC109" s="6">
        <v>0.33729948880662791</v>
      </c>
      <c r="AE109" t="s">
        <v>154</v>
      </c>
      <c r="AF109">
        <v>2625</v>
      </c>
      <c r="AG109">
        <v>444</v>
      </c>
      <c r="AH109">
        <v>200</v>
      </c>
      <c r="AI109">
        <v>12</v>
      </c>
      <c r="AJ109" s="6">
        <v>0.19071490845684394</v>
      </c>
    </row>
    <row r="110" spans="1:36" x14ac:dyDescent="0.2">
      <c r="A110" t="s">
        <v>155</v>
      </c>
      <c r="B110">
        <v>5823</v>
      </c>
      <c r="C110">
        <v>583</v>
      </c>
      <c r="D110">
        <v>218</v>
      </c>
      <c r="E110">
        <v>14</v>
      </c>
      <c r="F110" s="9">
        <v>0.33293310463121784</v>
      </c>
      <c r="H110" t="s">
        <v>155</v>
      </c>
      <c r="I110">
        <v>1041</v>
      </c>
      <c r="J110">
        <v>3</v>
      </c>
      <c r="M110" t="s">
        <v>155</v>
      </c>
      <c r="N110">
        <v>23615</v>
      </c>
      <c r="O110">
        <v>1427</v>
      </c>
      <c r="P110">
        <v>527</v>
      </c>
      <c r="Q110">
        <v>17</v>
      </c>
      <c r="R110" s="6">
        <v>0.5516234524643775</v>
      </c>
      <c r="T110" t="s">
        <v>155</v>
      </c>
      <c r="U110">
        <v>5235</v>
      </c>
      <c r="V110">
        <v>5</v>
      </c>
      <c r="X110" t="s">
        <v>155</v>
      </c>
      <c r="Y110">
        <v>4554</v>
      </c>
      <c r="Z110">
        <v>407</v>
      </c>
      <c r="AA110">
        <v>185</v>
      </c>
      <c r="AB110">
        <v>7</v>
      </c>
      <c r="AC110" s="6">
        <v>0.37297297297297299</v>
      </c>
      <c r="AE110" t="s">
        <v>155</v>
      </c>
      <c r="AF110">
        <v>6350</v>
      </c>
      <c r="AG110">
        <v>445</v>
      </c>
      <c r="AH110">
        <v>201</v>
      </c>
      <c r="AI110">
        <v>12</v>
      </c>
      <c r="AJ110" s="6">
        <v>0.47565543071161048</v>
      </c>
    </row>
    <row r="111" spans="1:36" x14ac:dyDescent="0.2">
      <c r="A111" t="s">
        <v>156</v>
      </c>
      <c r="B111">
        <v>7069</v>
      </c>
      <c r="C111">
        <v>490</v>
      </c>
      <c r="D111">
        <v>184</v>
      </c>
      <c r="E111">
        <v>13</v>
      </c>
      <c r="F111" s="9">
        <v>0.46537195523370639</v>
      </c>
      <c r="H111" t="s">
        <v>156</v>
      </c>
      <c r="I111">
        <v>1344</v>
      </c>
      <c r="J111">
        <v>4</v>
      </c>
      <c r="M111" t="s">
        <v>156</v>
      </c>
      <c r="N111">
        <v>29943</v>
      </c>
      <c r="O111">
        <v>1427</v>
      </c>
      <c r="P111">
        <v>517</v>
      </c>
      <c r="Q111">
        <v>18</v>
      </c>
      <c r="R111" s="6">
        <v>0.67687682256934234</v>
      </c>
      <c r="T111" t="s">
        <v>156</v>
      </c>
      <c r="U111">
        <v>12755</v>
      </c>
      <c r="V111">
        <v>5</v>
      </c>
      <c r="X111" t="s">
        <v>156</v>
      </c>
      <c r="Y111">
        <v>8297</v>
      </c>
      <c r="Z111">
        <v>407</v>
      </c>
      <c r="AA111">
        <v>185</v>
      </c>
      <c r="AB111">
        <v>7</v>
      </c>
      <c r="AC111" s="6">
        <v>0.65760481889514144</v>
      </c>
      <c r="AE111" t="s">
        <v>156</v>
      </c>
      <c r="AF111">
        <v>9294</v>
      </c>
      <c r="AG111">
        <v>486</v>
      </c>
      <c r="AH111">
        <v>204</v>
      </c>
      <c r="AI111">
        <v>13</v>
      </c>
      <c r="AJ111" s="6">
        <v>0.61688570290720834</v>
      </c>
    </row>
    <row r="112" spans="1:36" x14ac:dyDescent="0.2">
      <c r="A112" t="s">
        <v>157</v>
      </c>
      <c r="B112">
        <v>7339</v>
      </c>
      <c r="C112">
        <v>548</v>
      </c>
      <c r="D112">
        <v>201</v>
      </c>
      <c r="E112">
        <v>14</v>
      </c>
      <c r="F112" s="9">
        <v>0.43201083117494704</v>
      </c>
      <c r="H112" t="s">
        <v>157</v>
      </c>
      <c r="I112">
        <v>1950</v>
      </c>
      <c r="J112">
        <v>4</v>
      </c>
      <c r="M112" t="s">
        <v>157</v>
      </c>
      <c r="N112">
        <v>31006</v>
      </c>
      <c r="O112">
        <v>1428</v>
      </c>
      <c r="P112">
        <v>519</v>
      </c>
      <c r="Q112">
        <v>17</v>
      </c>
      <c r="R112" s="6">
        <v>0.70041565013102014</v>
      </c>
      <c r="T112" t="s">
        <v>157</v>
      </c>
      <c r="U112">
        <v>10826</v>
      </c>
      <c r="V112">
        <v>5</v>
      </c>
      <c r="X112" t="s">
        <v>157</v>
      </c>
      <c r="Y112">
        <v>7776</v>
      </c>
      <c r="Z112">
        <v>407</v>
      </c>
      <c r="AA112">
        <v>185</v>
      </c>
      <c r="AB112">
        <v>7</v>
      </c>
      <c r="AC112" s="6">
        <v>0.61631132598874538</v>
      </c>
      <c r="AE112" t="s">
        <v>157</v>
      </c>
      <c r="AF112">
        <v>8492</v>
      </c>
      <c r="AG112">
        <v>486</v>
      </c>
      <c r="AH112">
        <v>204</v>
      </c>
      <c r="AI112">
        <v>13</v>
      </c>
      <c r="AJ112" s="6">
        <v>0.56365325899376084</v>
      </c>
    </row>
    <row r="113" spans="1:36" x14ac:dyDescent="0.2">
      <c r="A113" t="s">
        <v>158</v>
      </c>
      <c r="B113">
        <v>3029</v>
      </c>
      <c r="C113">
        <v>292</v>
      </c>
      <c r="D113">
        <v>142</v>
      </c>
      <c r="E113">
        <v>12</v>
      </c>
      <c r="F113" s="9">
        <v>0.34577625570776255</v>
      </c>
      <c r="H113" t="s">
        <v>158</v>
      </c>
      <c r="I113">
        <v>724</v>
      </c>
      <c r="J113">
        <v>2</v>
      </c>
      <c r="M113" t="s">
        <v>158</v>
      </c>
      <c r="N113">
        <v>22752</v>
      </c>
      <c r="O113">
        <v>1369</v>
      </c>
      <c r="P113">
        <v>513</v>
      </c>
      <c r="Q113">
        <v>15</v>
      </c>
      <c r="R113" s="6">
        <v>0.55398100803506212</v>
      </c>
      <c r="T113" t="s">
        <v>158</v>
      </c>
      <c r="U113">
        <v>7432</v>
      </c>
      <c r="V113">
        <v>5</v>
      </c>
      <c r="X113" t="s">
        <v>158</v>
      </c>
      <c r="Y113">
        <v>3860</v>
      </c>
      <c r="Z113">
        <v>311</v>
      </c>
      <c r="AA113">
        <v>150</v>
      </c>
      <c r="AB113">
        <v>6</v>
      </c>
      <c r="AC113" s="6">
        <v>0.41371918542336544</v>
      </c>
      <c r="AE113" t="s">
        <v>158</v>
      </c>
      <c r="AF113">
        <v>5999</v>
      </c>
      <c r="AG113">
        <v>428</v>
      </c>
      <c r="AH113">
        <v>193</v>
      </c>
      <c r="AI113">
        <v>11</v>
      </c>
      <c r="AJ113" s="6">
        <v>0.46721183800623051</v>
      </c>
    </row>
    <row r="114" spans="1:36" x14ac:dyDescent="0.2">
      <c r="A114" t="s">
        <v>159</v>
      </c>
      <c r="B114">
        <v>1515</v>
      </c>
      <c r="C114">
        <v>206</v>
      </c>
      <c r="D114">
        <v>104</v>
      </c>
      <c r="E114">
        <v>9</v>
      </c>
      <c r="F114" s="9">
        <v>0.23723770748512368</v>
      </c>
      <c r="M114" t="s">
        <v>159</v>
      </c>
      <c r="N114">
        <v>15173</v>
      </c>
      <c r="O114">
        <v>1096</v>
      </c>
      <c r="P114">
        <v>448</v>
      </c>
      <c r="Q114">
        <v>11</v>
      </c>
      <c r="R114" s="6">
        <v>0.44657993878031549</v>
      </c>
      <c r="X114" t="s">
        <v>159</v>
      </c>
      <c r="Y114">
        <v>3299</v>
      </c>
      <c r="Z114">
        <v>303</v>
      </c>
      <c r="AA114">
        <v>147</v>
      </c>
      <c r="AB114">
        <v>4</v>
      </c>
      <c r="AC114" s="6">
        <v>0.35121899286702862</v>
      </c>
      <c r="AE114" t="s">
        <v>159</v>
      </c>
      <c r="AF114">
        <v>1620</v>
      </c>
      <c r="AG114">
        <v>167</v>
      </c>
      <c r="AH114">
        <v>70</v>
      </c>
      <c r="AI114">
        <v>5</v>
      </c>
      <c r="AJ114" s="6">
        <v>0.31292254201274872</v>
      </c>
    </row>
    <row r="115" spans="1:36" x14ac:dyDescent="0.2">
      <c r="A115" t="s">
        <v>160</v>
      </c>
      <c r="B115">
        <v>618</v>
      </c>
      <c r="C115">
        <v>182</v>
      </c>
      <c r="D115">
        <v>93</v>
      </c>
      <c r="E115">
        <v>7</v>
      </c>
      <c r="F115" s="9">
        <v>0.1131868131868132</v>
      </c>
      <c r="M115" t="s">
        <v>160</v>
      </c>
      <c r="N115">
        <v>6068</v>
      </c>
      <c r="O115">
        <v>1012</v>
      </c>
      <c r="P115">
        <v>418</v>
      </c>
      <c r="Q115">
        <v>10</v>
      </c>
      <c r="R115" s="6">
        <v>0.19986824769433467</v>
      </c>
      <c r="X115" t="s">
        <v>160</v>
      </c>
      <c r="Y115">
        <v>1767</v>
      </c>
      <c r="Z115">
        <v>303</v>
      </c>
      <c r="AA115">
        <v>147</v>
      </c>
      <c r="AB115">
        <v>4</v>
      </c>
      <c r="AC115" s="6">
        <v>0.19438943894389438</v>
      </c>
      <c r="AE115" t="s">
        <v>160</v>
      </c>
      <c r="AF115">
        <v>773</v>
      </c>
      <c r="AG115">
        <v>156</v>
      </c>
      <c r="AH115">
        <v>66</v>
      </c>
      <c r="AI115">
        <v>4</v>
      </c>
      <c r="AJ115" s="6">
        <v>0.16517094017094017</v>
      </c>
    </row>
    <row r="116" spans="1:36" x14ac:dyDescent="0.2">
      <c r="A116" t="s">
        <v>161</v>
      </c>
      <c r="B116">
        <v>430</v>
      </c>
      <c r="C116">
        <v>83</v>
      </c>
      <c r="D116">
        <v>45</v>
      </c>
      <c r="E116">
        <v>5</v>
      </c>
      <c r="F116" s="9">
        <v>0.16712009327633112</v>
      </c>
      <c r="M116" t="s">
        <v>161</v>
      </c>
      <c r="N116">
        <v>3955</v>
      </c>
      <c r="O116">
        <v>952</v>
      </c>
      <c r="P116">
        <v>396</v>
      </c>
      <c r="Q116">
        <v>9</v>
      </c>
      <c r="R116" s="6">
        <v>0.13401328273244781</v>
      </c>
      <c r="X116" t="s">
        <v>161</v>
      </c>
      <c r="Y116">
        <v>832</v>
      </c>
      <c r="Z116">
        <v>303</v>
      </c>
      <c r="AA116">
        <v>147</v>
      </c>
      <c r="AB116">
        <v>4</v>
      </c>
      <c r="AC116" s="6">
        <v>8.8576599595443423E-2</v>
      </c>
      <c r="AE116" t="s">
        <v>161</v>
      </c>
      <c r="AF116">
        <v>591</v>
      </c>
      <c r="AG116">
        <v>156</v>
      </c>
      <c r="AH116">
        <v>66</v>
      </c>
      <c r="AI116">
        <v>4</v>
      </c>
      <c r="AJ116" s="6">
        <v>0.12220843672456577</v>
      </c>
    </row>
  </sheetData>
  <mergeCells count="15">
    <mergeCell ref="AP6:AY6"/>
    <mergeCell ref="BA6:BJ6"/>
    <mergeCell ref="BL6:BU6"/>
    <mergeCell ref="BW6:CF6"/>
    <mergeCell ref="M6:V6"/>
    <mergeCell ref="A6:K6"/>
    <mergeCell ref="X6:AC6"/>
    <mergeCell ref="AE6:AJ6"/>
    <mergeCell ref="AL6:AN6"/>
    <mergeCell ref="BU9:BU12"/>
    <mergeCell ref="BT9:BT12"/>
    <mergeCell ref="AN42:AN44"/>
    <mergeCell ref="AM42:AM44"/>
    <mergeCell ref="BJ11:BJ13"/>
    <mergeCell ref="BI11:BI13"/>
  </mergeCells>
  <hyperlinks>
    <hyperlink ref="H4" r:id="rId1" xr:uid="{555C9B21-7DDD-714B-B6E0-41D051938D02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V726"/>
  <sheetViews>
    <sheetView tabSelected="1" topLeftCell="A49" zoomScaleNormal="100" workbookViewId="0">
      <selection activeCell="AR21" sqref="AR21"/>
    </sheetView>
  </sheetViews>
  <sheetFormatPr baseColWidth="10" defaultColWidth="8.83203125" defaultRowHeight="15" x14ac:dyDescent="0.2"/>
  <cols>
    <col min="1" max="1" width="16" bestFit="1" customWidth="1"/>
    <col min="6" max="6" width="9.83203125" bestFit="1" customWidth="1"/>
    <col min="7" max="7" width="10.83203125" bestFit="1" customWidth="1"/>
    <col min="9" max="9" width="24.33203125" bestFit="1" customWidth="1"/>
    <col min="10" max="10" width="8.6640625" bestFit="1" customWidth="1"/>
    <col min="11" max="12" width="8.1640625" bestFit="1" customWidth="1"/>
    <col min="13" max="13" width="8.6640625" bestFit="1" customWidth="1"/>
    <col min="14" max="15" width="8.1640625" bestFit="1" customWidth="1"/>
    <col min="16" max="16" width="8.6640625" bestFit="1" customWidth="1"/>
    <col min="17" max="17" width="8.1640625" bestFit="1" customWidth="1"/>
    <col min="18" max="18" width="10.1640625" bestFit="1" customWidth="1"/>
    <col min="19" max="19" width="8.6640625" bestFit="1" customWidth="1"/>
    <col min="20" max="21" width="8.1640625" bestFit="1" customWidth="1"/>
    <col min="22" max="22" width="8.6640625" bestFit="1" customWidth="1"/>
    <col min="28" max="28" width="8.6640625" bestFit="1" customWidth="1"/>
    <col min="29" max="29" width="8" customWidth="1"/>
    <col min="30" max="30" width="6" bestFit="1" customWidth="1"/>
    <col min="31" max="31" width="8.6640625" bestFit="1" customWidth="1"/>
    <col min="32" max="32" width="8.1640625" customWidth="1"/>
    <col min="33" max="33" width="8" customWidth="1"/>
    <col min="34" max="34" width="8.6640625" bestFit="1" customWidth="1"/>
    <col min="35" max="35" width="5.1640625" bestFit="1" customWidth="1"/>
    <col min="36" max="36" width="6" bestFit="1" customWidth="1"/>
    <col min="37" max="37" width="8.6640625" bestFit="1" customWidth="1"/>
    <col min="38" max="38" width="5.1640625" bestFit="1" customWidth="1"/>
    <col min="39" max="39" width="6" bestFit="1" customWidth="1"/>
    <col min="40" max="40" width="8.6640625" bestFit="1" customWidth="1"/>
    <col min="41" max="41" width="5.1640625" bestFit="1" customWidth="1"/>
    <col min="42" max="42" width="6" bestFit="1" customWidth="1"/>
    <col min="43" max="43" width="8.6640625" bestFit="1" customWidth="1"/>
    <col min="44" max="44" width="5.1640625" bestFit="1" customWidth="1"/>
    <col min="45" max="45" width="7" bestFit="1" customWidth="1"/>
    <col min="47" max="47" width="6.83203125" bestFit="1" customWidth="1"/>
    <col min="48" max="48" width="6" bestFit="1" customWidth="1"/>
  </cols>
  <sheetData>
    <row r="1" spans="1:48" s="4" customFormat="1" ht="18" x14ac:dyDescent="0.2">
      <c r="A1" s="3" t="s">
        <v>0</v>
      </c>
    </row>
    <row r="2" spans="1:48" ht="18" x14ac:dyDescent="0.2">
      <c r="A2" s="2" t="s">
        <v>1</v>
      </c>
    </row>
    <row r="3" spans="1:48" x14ac:dyDescent="0.2">
      <c r="A3" s="1" t="s">
        <v>2</v>
      </c>
      <c r="B3" t="s">
        <v>212</v>
      </c>
      <c r="H3" t="s">
        <v>216</v>
      </c>
    </row>
    <row r="4" spans="1:48" x14ac:dyDescent="0.2">
      <c r="A4" s="1" t="s">
        <v>4</v>
      </c>
      <c r="B4" s="7" t="s">
        <v>213</v>
      </c>
      <c r="D4" t="s">
        <v>217</v>
      </c>
      <c r="H4" s="16" t="s">
        <v>3</v>
      </c>
    </row>
    <row r="5" spans="1:48" x14ac:dyDescent="0.2">
      <c r="A5" s="1"/>
      <c r="B5" s="7"/>
    </row>
    <row r="6" spans="1:48" x14ac:dyDescent="0.2">
      <c r="A6" s="1"/>
      <c r="B6" s="7"/>
    </row>
    <row r="7" spans="1:48" x14ac:dyDescent="0.2">
      <c r="A7" s="78">
        <v>2011</v>
      </c>
      <c r="B7" s="79"/>
      <c r="C7" s="60"/>
      <c r="D7" s="60"/>
      <c r="E7" s="60"/>
      <c r="F7" s="60"/>
      <c r="G7" s="60"/>
      <c r="I7" s="69"/>
      <c r="J7" s="70">
        <v>2011</v>
      </c>
      <c r="K7" s="71"/>
      <c r="L7" s="72"/>
      <c r="M7" s="70">
        <v>2012</v>
      </c>
      <c r="N7" s="71"/>
      <c r="O7" s="72"/>
      <c r="P7" s="70">
        <v>2013</v>
      </c>
      <c r="Q7" s="71"/>
      <c r="R7" s="72"/>
      <c r="S7" s="70">
        <v>2014</v>
      </c>
      <c r="T7" s="71"/>
      <c r="U7" s="72"/>
      <c r="V7" s="70">
        <v>2015</v>
      </c>
      <c r="W7" s="71"/>
      <c r="X7" s="72"/>
      <c r="Y7" s="70">
        <v>2016</v>
      </c>
      <c r="Z7" s="71"/>
      <c r="AA7" s="72"/>
      <c r="AB7" s="70">
        <v>2017</v>
      </c>
      <c r="AC7" s="71"/>
      <c r="AD7" s="72"/>
      <c r="AE7" s="70">
        <v>2018</v>
      </c>
      <c r="AF7" s="71"/>
      <c r="AG7" s="72"/>
      <c r="AH7" s="70">
        <v>2019</v>
      </c>
      <c r="AI7" s="71"/>
      <c r="AJ7" s="72"/>
      <c r="AK7" s="70">
        <v>2020</v>
      </c>
      <c r="AL7" s="71"/>
      <c r="AM7" s="72"/>
      <c r="AN7" s="70">
        <v>2021</v>
      </c>
      <c r="AO7" s="71"/>
      <c r="AP7" s="72"/>
      <c r="AQ7" s="70">
        <v>2022</v>
      </c>
      <c r="AR7" s="71"/>
      <c r="AS7" s="72"/>
      <c r="AT7" s="70">
        <v>2023</v>
      </c>
      <c r="AU7" s="71"/>
      <c r="AV7" s="72"/>
    </row>
    <row r="8" spans="1:48" x14ac:dyDescent="0.2">
      <c r="A8" s="1" t="s">
        <v>5</v>
      </c>
      <c r="B8" s="76" t="s">
        <v>6</v>
      </c>
      <c r="C8" s="76" t="s">
        <v>7</v>
      </c>
      <c r="D8" s="76" t="s">
        <v>8</v>
      </c>
      <c r="E8" s="76" t="s">
        <v>9</v>
      </c>
      <c r="F8" s="76" t="s">
        <v>10</v>
      </c>
      <c r="G8" s="76" t="s">
        <v>11</v>
      </c>
      <c r="I8" s="73"/>
      <c r="J8" s="73" t="s">
        <v>12</v>
      </c>
      <c r="K8" s="73" t="s">
        <v>13</v>
      </c>
      <c r="L8" s="73" t="s">
        <v>14</v>
      </c>
      <c r="M8" s="73" t="s">
        <v>12</v>
      </c>
      <c r="N8" s="73" t="s">
        <v>13</v>
      </c>
      <c r="O8" s="73" t="s">
        <v>14</v>
      </c>
      <c r="P8" s="73" t="s">
        <v>12</v>
      </c>
      <c r="Q8" s="73" t="s">
        <v>13</v>
      </c>
      <c r="R8" s="73" t="s">
        <v>14</v>
      </c>
      <c r="S8" s="73" t="s">
        <v>12</v>
      </c>
      <c r="T8" s="73" t="s">
        <v>13</v>
      </c>
      <c r="U8" s="73" t="s">
        <v>14</v>
      </c>
      <c r="V8" s="73" t="s">
        <v>12</v>
      </c>
      <c r="W8" s="73" t="s">
        <v>13</v>
      </c>
      <c r="X8" s="73" t="s">
        <v>14</v>
      </c>
      <c r="Y8" s="73" t="s">
        <v>12</v>
      </c>
      <c r="Z8" s="73" t="s">
        <v>13</v>
      </c>
      <c r="AA8" s="73" t="s">
        <v>14</v>
      </c>
      <c r="AB8" s="73" t="s">
        <v>12</v>
      </c>
      <c r="AC8" s="73" t="s">
        <v>13</v>
      </c>
      <c r="AD8" s="73" t="s">
        <v>14</v>
      </c>
      <c r="AE8" s="73" t="s">
        <v>12</v>
      </c>
      <c r="AF8" s="73" t="s">
        <v>13</v>
      </c>
      <c r="AG8" s="73" t="s">
        <v>14</v>
      </c>
      <c r="AH8" s="73" t="s">
        <v>12</v>
      </c>
      <c r="AI8" s="73" t="s">
        <v>13</v>
      </c>
      <c r="AJ8" s="73" t="s">
        <v>14</v>
      </c>
      <c r="AK8" s="73" t="s">
        <v>12</v>
      </c>
      <c r="AL8" s="73" t="s">
        <v>13</v>
      </c>
      <c r="AM8" s="73" t="s">
        <v>14</v>
      </c>
      <c r="AN8" s="73" t="s">
        <v>12</v>
      </c>
      <c r="AO8" s="73" t="s">
        <v>13</v>
      </c>
      <c r="AP8" s="73" t="s">
        <v>14</v>
      </c>
      <c r="AQ8" s="73" t="s">
        <v>12</v>
      </c>
      <c r="AR8" s="73" t="s">
        <v>13</v>
      </c>
      <c r="AS8" s="73" t="s">
        <v>14</v>
      </c>
      <c r="AT8" s="73" t="s">
        <v>12</v>
      </c>
      <c r="AU8" s="73" t="s">
        <v>13</v>
      </c>
      <c r="AV8" s="73" t="s">
        <v>14</v>
      </c>
    </row>
    <row r="9" spans="1:48" x14ac:dyDescent="0.2">
      <c r="A9" t="s">
        <v>15</v>
      </c>
      <c r="B9" s="54" t="s">
        <v>16</v>
      </c>
      <c r="C9" s="54">
        <v>9</v>
      </c>
      <c r="D9" s="54">
        <v>114</v>
      </c>
      <c r="E9" s="54">
        <v>54</v>
      </c>
      <c r="F9" s="54">
        <v>2</v>
      </c>
      <c r="G9" s="62">
        <v>2.5466893039049199E-3</v>
      </c>
      <c r="I9" s="73" t="s">
        <v>17</v>
      </c>
      <c r="J9" s="21">
        <v>120</v>
      </c>
      <c r="K9" s="21">
        <v>444</v>
      </c>
      <c r="L9" s="64">
        <v>8.6999999999999994E-3</v>
      </c>
      <c r="M9" s="21">
        <v>441</v>
      </c>
      <c r="N9" s="21">
        <v>488</v>
      </c>
      <c r="O9" s="64">
        <v>2.92E-2</v>
      </c>
      <c r="P9" s="21">
        <v>955</v>
      </c>
      <c r="Q9" s="21">
        <v>497</v>
      </c>
      <c r="R9" s="64">
        <v>6.2E-2</v>
      </c>
      <c r="S9" s="21">
        <v>1454</v>
      </c>
      <c r="T9" s="21">
        <v>529</v>
      </c>
      <c r="U9" s="64">
        <v>8.8700000000000001E-2</v>
      </c>
      <c r="V9" s="21">
        <v>2325</v>
      </c>
      <c r="W9" s="21">
        <v>631</v>
      </c>
      <c r="X9" s="64">
        <v>0.11890000000000001</v>
      </c>
      <c r="Y9" s="21">
        <v>4109</v>
      </c>
      <c r="Z9" s="21">
        <v>956</v>
      </c>
      <c r="AA9" s="64">
        <v>0.1386</v>
      </c>
      <c r="AB9" s="21">
        <v>2662</v>
      </c>
      <c r="AC9" s="21">
        <v>1020</v>
      </c>
      <c r="AD9" s="65">
        <v>8.4187223276407347E-2</v>
      </c>
      <c r="AE9" s="21">
        <v>3531</v>
      </c>
      <c r="AF9" s="21">
        <v>1235</v>
      </c>
      <c r="AG9" s="65">
        <v>9.2229332636802899E-2</v>
      </c>
      <c r="AH9" s="21">
        <v>3339</v>
      </c>
      <c r="AI9" s="21">
        <v>1266</v>
      </c>
      <c r="AJ9" s="65">
        <v>8.5099999999999995E-2</v>
      </c>
      <c r="AK9" s="22">
        <v>3029</v>
      </c>
      <c r="AL9" s="21">
        <v>1128</v>
      </c>
      <c r="AM9" s="65">
        <v>8.6622054449782659E-2</v>
      </c>
      <c r="AN9" s="22">
        <v>598</v>
      </c>
      <c r="AO9" s="21">
        <v>449</v>
      </c>
      <c r="AP9" s="65">
        <v>4.2962856527049363E-2</v>
      </c>
      <c r="AQ9" s="22">
        <v>1395</v>
      </c>
      <c r="AR9" s="22">
        <v>850</v>
      </c>
      <c r="AS9" s="23">
        <v>5.2941176470588235E-2</v>
      </c>
      <c r="AT9" s="66">
        <v>2327</v>
      </c>
      <c r="AU9" s="66">
        <v>1006</v>
      </c>
      <c r="AV9" s="67">
        <v>7.4616815237606618E-2</v>
      </c>
    </row>
    <row r="10" spans="1:48" x14ac:dyDescent="0.2">
      <c r="A10" t="s">
        <v>18</v>
      </c>
      <c r="B10" s="54" t="s">
        <v>16</v>
      </c>
      <c r="C10" s="54">
        <v>78</v>
      </c>
      <c r="D10" s="54">
        <v>163</v>
      </c>
      <c r="E10" s="54">
        <v>43</v>
      </c>
      <c r="F10" s="54">
        <v>2</v>
      </c>
      <c r="G10" s="62">
        <v>1.5436374431031071E-2</v>
      </c>
      <c r="I10" s="73" t="s">
        <v>19</v>
      </c>
      <c r="J10" s="21">
        <v>844</v>
      </c>
      <c r="K10" s="21">
        <v>596</v>
      </c>
      <c r="L10" s="64">
        <v>0.05</v>
      </c>
      <c r="M10" s="21">
        <v>1334</v>
      </c>
      <c r="N10" s="21">
        <v>553</v>
      </c>
      <c r="O10" s="64">
        <v>8.3199999999999996E-2</v>
      </c>
      <c r="P10" s="21">
        <v>2056</v>
      </c>
      <c r="Q10" s="21">
        <v>758</v>
      </c>
      <c r="R10" s="64">
        <v>9.69E-2</v>
      </c>
      <c r="S10" s="21">
        <v>2247</v>
      </c>
      <c r="T10" s="21">
        <v>538</v>
      </c>
      <c r="U10" s="64">
        <v>0.1492</v>
      </c>
      <c r="V10" s="21">
        <v>3138</v>
      </c>
      <c r="W10" s="21">
        <v>838</v>
      </c>
      <c r="X10" s="64">
        <v>0.13370000000000001</v>
      </c>
      <c r="Y10" s="21">
        <v>5791</v>
      </c>
      <c r="Z10" s="21">
        <v>953</v>
      </c>
      <c r="AA10" s="64">
        <v>0.20949999999999999</v>
      </c>
      <c r="AB10" s="21">
        <v>5014</v>
      </c>
      <c r="AC10" s="21">
        <v>1190</v>
      </c>
      <c r="AD10" s="65">
        <v>0.13591759284358906</v>
      </c>
      <c r="AE10" s="21">
        <v>6907</v>
      </c>
      <c r="AF10" s="21">
        <v>1390</v>
      </c>
      <c r="AG10" s="65">
        <v>0.16029241123230448</v>
      </c>
      <c r="AH10" s="21">
        <v>7209</v>
      </c>
      <c r="AI10" s="21">
        <v>1496</v>
      </c>
      <c r="AJ10" s="65">
        <v>0.15544678281869934</v>
      </c>
      <c r="AK10" s="22">
        <v>7373</v>
      </c>
      <c r="AL10" s="21">
        <v>1558</v>
      </c>
      <c r="AM10" s="65">
        <v>0.16318445398610065</v>
      </c>
      <c r="AN10" s="22">
        <v>2312</v>
      </c>
      <c r="AO10" s="21">
        <v>926</v>
      </c>
      <c r="AP10" s="65">
        <v>8.9170009256402352E-2</v>
      </c>
      <c r="AQ10" s="22">
        <v>5820</v>
      </c>
      <c r="AR10" s="22">
        <v>1209</v>
      </c>
      <c r="AS10" s="23">
        <v>0.17192484934420418</v>
      </c>
      <c r="AT10" s="66">
        <v>8816</v>
      </c>
      <c r="AU10" s="66">
        <v>1432</v>
      </c>
      <c r="AV10" s="67">
        <v>0.21987230646448525</v>
      </c>
    </row>
    <row r="11" spans="1:48" x14ac:dyDescent="0.2">
      <c r="A11" t="s">
        <v>20</v>
      </c>
      <c r="B11" s="54" t="s">
        <v>16</v>
      </c>
      <c r="C11" s="54">
        <v>33</v>
      </c>
      <c r="D11" s="54">
        <v>167</v>
      </c>
      <c r="E11" s="54">
        <v>80</v>
      </c>
      <c r="F11" s="54">
        <v>2</v>
      </c>
      <c r="G11" s="62">
        <v>6.3743480780374699E-3</v>
      </c>
      <c r="I11" s="73" t="s">
        <v>21</v>
      </c>
      <c r="J11" s="21">
        <v>1394</v>
      </c>
      <c r="K11" s="21">
        <v>577</v>
      </c>
      <c r="L11" s="64">
        <v>7.7899999999999997E-2</v>
      </c>
      <c r="M11" s="21">
        <v>2033</v>
      </c>
      <c r="N11" s="21">
        <v>725</v>
      </c>
      <c r="O11" s="64">
        <v>9.0499999999999997E-2</v>
      </c>
      <c r="P11" s="21">
        <v>4181</v>
      </c>
      <c r="Q11" s="21">
        <v>767</v>
      </c>
      <c r="R11" s="64">
        <v>0.17580000000000001</v>
      </c>
      <c r="S11" s="21">
        <v>2559</v>
      </c>
      <c r="T11" s="21">
        <v>696</v>
      </c>
      <c r="U11" s="64">
        <v>0.1186</v>
      </c>
      <c r="V11" s="21">
        <v>4419</v>
      </c>
      <c r="W11" s="21">
        <v>808</v>
      </c>
      <c r="X11" s="64">
        <v>0.1764</v>
      </c>
      <c r="Y11" s="21">
        <v>10597</v>
      </c>
      <c r="Z11" s="21">
        <v>1192</v>
      </c>
      <c r="AA11" s="64">
        <v>0.2868</v>
      </c>
      <c r="AB11" s="21">
        <v>9098</v>
      </c>
      <c r="AC11" s="21">
        <v>1310</v>
      </c>
      <c r="AD11" s="65">
        <v>0.22403348928835262</v>
      </c>
      <c r="AE11" s="21">
        <v>11726</v>
      </c>
      <c r="AF11" s="21">
        <v>1518</v>
      </c>
      <c r="AG11" s="65">
        <v>0.24918186068256193</v>
      </c>
      <c r="AH11" s="21">
        <v>11811</v>
      </c>
      <c r="AI11" s="21">
        <v>1564</v>
      </c>
      <c r="AJ11" s="65">
        <v>0.24360613810741688</v>
      </c>
      <c r="AK11" s="22">
        <v>5998</v>
      </c>
      <c r="AL11" s="21">
        <v>1464</v>
      </c>
      <c r="AM11" s="65">
        <v>0.13216111404900405</v>
      </c>
      <c r="AN11" s="22">
        <v>2911</v>
      </c>
      <c r="AO11" s="21">
        <v>1059</v>
      </c>
      <c r="AP11" s="65">
        <v>8.8671601328094068E-2</v>
      </c>
      <c r="AQ11" s="22">
        <v>9283</v>
      </c>
      <c r="AR11" s="22">
        <v>1245</v>
      </c>
      <c r="AS11" s="23">
        <v>0.2405233838580127</v>
      </c>
      <c r="AT11" s="66">
        <v>10481</v>
      </c>
      <c r="AU11" s="66">
        <v>1346</v>
      </c>
      <c r="AV11" s="67">
        <v>0.25118631069357233</v>
      </c>
    </row>
    <row r="12" spans="1:48" x14ac:dyDescent="0.2">
      <c r="A12" t="s">
        <v>22</v>
      </c>
      <c r="B12" s="54" t="s">
        <v>16</v>
      </c>
      <c r="C12" s="54">
        <v>0</v>
      </c>
      <c r="D12" s="54">
        <v>0</v>
      </c>
      <c r="E12" s="54">
        <v>0</v>
      </c>
      <c r="F12" s="54">
        <v>0</v>
      </c>
      <c r="G12" s="62">
        <v>0</v>
      </c>
      <c r="I12" s="73" t="s">
        <v>23</v>
      </c>
      <c r="J12" s="21">
        <v>1342</v>
      </c>
      <c r="K12" s="21">
        <v>631</v>
      </c>
      <c r="L12" s="64">
        <v>7.0900000000000005E-2</v>
      </c>
      <c r="M12" s="21">
        <v>1877</v>
      </c>
      <c r="N12" s="21">
        <v>820</v>
      </c>
      <c r="O12" s="64">
        <v>7.6300000000000007E-2</v>
      </c>
      <c r="P12" s="21">
        <v>2951</v>
      </c>
      <c r="Q12" s="21">
        <v>905</v>
      </c>
      <c r="R12" s="64">
        <v>0.1087</v>
      </c>
      <c r="S12" s="21">
        <v>3887</v>
      </c>
      <c r="T12" s="21">
        <v>988</v>
      </c>
      <c r="U12" s="64">
        <v>0.13109999999999999</v>
      </c>
      <c r="V12" s="21">
        <v>4754</v>
      </c>
      <c r="W12" s="21">
        <v>863</v>
      </c>
      <c r="X12" s="64">
        <v>0.18360000000000001</v>
      </c>
      <c r="Y12" s="21">
        <v>13121</v>
      </c>
      <c r="Z12" s="21">
        <v>1250</v>
      </c>
      <c r="AA12" s="64">
        <v>0.34989999999999999</v>
      </c>
      <c r="AB12" s="21">
        <v>12147</v>
      </c>
      <c r="AC12" s="21">
        <v>1279</v>
      </c>
      <c r="AD12" s="65">
        <v>0.30636333829352569</v>
      </c>
      <c r="AE12" s="21">
        <v>11954</v>
      </c>
      <c r="AF12" s="21">
        <v>1748</v>
      </c>
      <c r="AG12" s="65">
        <v>0.22060234738318449</v>
      </c>
      <c r="AH12" s="21">
        <v>14512</v>
      </c>
      <c r="AI12" s="21">
        <v>2030</v>
      </c>
      <c r="AJ12" s="65">
        <v>0.230605434609884</v>
      </c>
      <c r="AK12" s="22">
        <v>230</v>
      </c>
      <c r="AL12" s="21">
        <v>597</v>
      </c>
      <c r="AM12" s="65">
        <v>1.2841987716359577E-2</v>
      </c>
      <c r="AN12" s="22">
        <v>2006</v>
      </c>
      <c r="AO12" s="21">
        <v>1159</v>
      </c>
      <c r="AP12" s="65">
        <v>5.7693413862525161E-2</v>
      </c>
      <c r="AQ12" s="22">
        <v>11893</v>
      </c>
      <c r="AR12" s="22">
        <v>1722</v>
      </c>
      <c r="AS12" s="23">
        <v>0.23021680216802168</v>
      </c>
      <c r="AT12" s="66">
        <v>14281</v>
      </c>
      <c r="AU12" s="66">
        <v>1711</v>
      </c>
      <c r="AV12" s="67">
        <v>0.27821936489382426</v>
      </c>
    </row>
    <row r="13" spans="1:48" x14ac:dyDescent="0.2">
      <c r="B13" s="54"/>
      <c r="C13" s="54">
        <f>SUM(C9:C12)</f>
        <v>120</v>
      </c>
      <c r="D13" s="54">
        <f>SUM(D9:D12)</f>
        <v>444</v>
      </c>
      <c r="E13" s="54">
        <f>SUM(E9:E12)</f>
        <v>177</v>
      </c>
      <c r="F13" s="54">
        <f>SUM(F9:F12)</f>
        <v>6</v>
      </c>
      <c r="G13" s="62">
        <f>(C13/31)/D13</f>
        <v>8.7183958151700082E-3</v>
      </c>
      <c r="I13" s="73" t="s">
        <v>24</v>
      </c>
      <c r="J13" s="21">
        <v>4707</v>
      </c>
      <c r="K13" s="21">
        <v>1123</v>
      </c>
      <c r="L13" s="64">
        <v>0.13519999999999999</v>
      </c>
      <c r="M13" s="21">
        <v>6630</v>
      </c>
      <c r="N13" s="21">
        <v>1449</v>
      </c>
      <c r="O13" s="64">
        <v>0.14760000000000001</v>
      </c>
      <c r="P13" s="21">
        <v>10275</v>
      </c>
      <c r="Q13" s="21">
        <v>1252</v>
      </c>
      <c r="R13" s="64">
        <v>0.26469999999999999</v>
      </c>
      <c r="S13" s="21">
        <v>9391</v>
      </c>
      <c r="T13" s="21">
        <v>1505</v>
      </c>
      <c r="U13" s="64">
        <v>0.20130000000000001</v>
      </c>
      <c r="V13" s="21">
        <v>15029</v>
      </c>
      <c r="W13" s="21">
        <v>1663</v>
      </c>
      <c r="X13" s="64">
        <v>0.29149999999999998</v>
      </c>
      <c r="Y13" s="21">
        <v>19368</v>
      </c>
      <c r="Z13" s="21">
        <v>1850</v>
      </c>
      <c r="AA13" s="64">
        <v>0.3377</v>
      </c>
      <c r="AB13" s="21">
        <v>22257</v>
      </c>
      <c r="AC13" s="21">
        <v>2123</v>
      </c>
      <c r="AD13" s="65">
        <v>0.33818546487775974</v>
      </c>
      <c r="AE13" s="21">
        <v>22745</v>
      </c>
      <c r="AF13" s="21">
        <v>2192</v>
      </c>
      <c r="AG13" s="65">
        <v>0.33472156816576409</v>
      </c>
      <c r="AH13" s="21">
        <v>23138</v>
      </c>
      <c r="AI13" s="21">
        <v>2352</v>
      </c>
      <c r="AJ13" s="65">
        <v>0.31734145271011632</v>
      </c>
      <c r="AK13" s="22">
        <v>4881</v>
      </c>
      <c r="AL13" s="21">
        <v>1534</v>
      </c>
      <c r="AM13" s="65">
        <v>0.1026412078899777</v>
      </c>
      <c r="AN13" s="22">
        <v>7020</v>
      </c>
      <c r="AO13" s="21">
        <v>1927</v>
      </c>
      <c r="AP13" s="65">
        <v>0.11751510788958267</v>
      </c>
      <c r="AQ13" s="22">
        <v>23754</v>
      </c>
      <c r="AR13" s="22">
        <v>2225</v>
      </c>
      <c r="AS13" s="23">
        <v>0.34438564697354113</v>
      </c>
      <c r="AT13" s="66">
        <v>30471</v>
      </c>
      <c r="AU13" s="66">
        <v>2121</v>
      </c>
      <c r="AV13" s="67">
        <v>0.46343021398914086</v>
      </c>
    </row>
    <row r="14" spans="1:48" x14ac:dyDescent="0.2">
      <c r="B14" s="54"/>
      <c r="C14" s="54"/>
      <c r="D14" s="54"/>
      <c r="E14" s="54"/>
      <c r="F14" s="54"/>
      <c r="G14" s="62"/>
      <c r="I14" s="73" t="s">
        <v>25</v>
      </c>
      <c r="J14" s="21">
        <v>18225</v>
      </c>
      <c r="K14" s="21">
        <v>1739</v>
      </c>
      <c r="L14" s="64">
        <v>0.34389999999999998</v>
      </c>
      <c r="M14" s="21">
        <v>20748</v>
      </c>
      <c r="N14" s="21">
        <v>2071</v>
      </c>
      <c r="O14" s="64">
        <v>0.33389999999999997</v>
      </c>
      <c r="P14" s="21">
        <v>26162</v>
      </c>
      <c r="Q14" s="21">
        <v>2138</v>
      </c>
      <c r="R14" s="64">
        <v>0.40789999999999998</v>
      </c>
      <c r="S14" s="21">
        <v>27915</v>
      </c>
      <c r="T14" s="21">
        <v>2448</v>
      </c>
      <c r="U14" s="64">
        <v>0.38009999999999999</v>
      </c>
      <c r="V14" s="21">
        <v>32901</v>
      </c>
      <c r="W14" s="21">
        <v>2372</v>
      </c>
      <c r="X14" s="64">
        <v>0.46239999999999998</v>
      </c>
      <c r="Y14" s="21">
        <v>39060</v>
      </c>
      <c r="Z14" s="21">
        <v>2676</v>
      </c>
      <c r="AA14" s="64">
        <v>0.48649999999999999</v>
      </c>
      <c r="AB14" s="21">
        <v>37246</v>
      </c>
      <c r="AC14" s="21">
        <v>2595</v>
      </c>
      <c r="AD14" s="65">
        <v>0.46299956492013178</v>
      </c>
      <c r="AE14" s="21">
        <v>36388</v>
      </c>
      <c r="AF14" s="21">
        <v>2686</v>
      </c>
      <c r="AG14" s="65">
        <v>0.43700910335551124</v>
      </c>
      <c r="AH14" s="21">
        <v>40342</v>
      </c>
      <c r="AI14" s="21">
        <v>2862</v>
      </c>
      <c r="AJ14" s="65">
        <v>0.45470120150582716</v>
      </c>
      <c r="AK14" s="22">
        <v>15649</v>
      </c>
      <c r="AL14" s="21">
        <v>2129</v>
      </c>
      <c r="AM14" s="65">
        <v>0.24501330828244872</v>
      </c>
      <c r="AN14" s="22">
        <v>18942</v>
      </c>
      <c r="AO14" s="21">
        <v>2584</v>
      </c>
      <c r="AP14" s="65">
        <v>0.2443498452012384</v>
      </c>
      <c r="AQ14" s="22">
        <v>42333</v>
      </c>
      <c r="AR14" s="22">
        <v>2351</v>
      </c>
      <c r="AS14" s="23">
        <v>0.60021267545725221</v>
      </c>
      <c r="AT14" s="66">
        <v>45689</v>
      </c>
      <c r="AU14" s="66">
        <v>2422</v>
      </c>
      <c r="AV14" s="67">
        <v>0.62880539499036614</v>
      </c>
    </row>
    <row r="15" spans="1:48" x14ac:dyDescent="0.2">
      <c r="A15" t="s">
        <v>15</v>
      </c>
      <c r="B15" s="54" t="s">
        <v>26</v>
      </c>
      <c r="C15" s="54">
        <v>12</v>
      </c>
      <c r="D15" s="54">
        <v>114</v>
      </c>
      <c r="E15" s="54">
        <v>54</v>
      </c>
      <c r="F15" s="54">
        <v>2</v>
      </c>
      <c r="G15" s="62">
        <v>3.7593984962406013E-3</v>
      </c>
      <c r="I15" s="73" t="s">
        <v>27</v>
      </c>
      <c r="J15" s="21">
        <v>36365</v>
      </c>
      <c r="K15" s="21">
        <v>1907</v>
      </c>
      <c r="L15" s="64">
        <v>0.61509999999999998</v>
      </c>
      <c r="M15" s="21">
        <v>41034</v>
      </c>
      <c r="N15" s="21">
        <v>2099</v>
      </c>
      <c r="O15" s="64">
        <v>0.63060000000000005</v>
      </c>
      <c r="P15" s="21">
        <v>45507</v>
      </c>
      <c r="Q15" s="21">
        <v>2179</v>
      </c>
      <c r="R15" s="64">
        <v>0.67369999999999997</v>
      </c>
      <c r="S15" s="21">
        <v>47316</v>
      </c>
      <c r="T15" s="21">
        <v>2468</v>
      </c>
      <c r="U15" s="64">
        <v>0.61839999999999995</v>
      </c>
      <c r="V15" s="21">
        <v>51379</v>
      </c>
      <c r="W15" s="21">
        <v>2495</v>
      </c>
      <c r="X15" s="64">
        <v>0.6643</v>
      </c>
      <c r="Y15" s="21">
        <v>57875</v>
      </c>
      <c r="Z15" s="21">
        <v>2701</v>
      </c>
      <c r="AA15" s="64">
        <v>0.69120000000000004</v>
      </c>
      <c r="AB15" s="21">
        <v>54116</v>
      </c>
      <c r="AC15" s="21">
        <v>2784</v>
      </c>
      <c r="AD15" s="65">
        <v>0.62703930292918064</v>
      </c>
      <c r="AE15" s="21">
        <v>52668</v>
      </c>
      <c r="AF15" s="21">
        <v>2836</v>
      </c>
      <c r="AG15" s="65">
        <v>0.59907184130306201</v>
      </c>
      <c r="AH15" s="21">
        <v>54603</v>
      </c>
      <c r="AI15" s="21">
        <v>2810</v>
      </c>
      <c r="AJ15" s="65">
        <v>0.62682814831821843</v>
      </c>
      <c r="AK15" s="22">
        <v>48379</v>
      </c>
      <c r="AL15" s="21">
        <v>2641</v>
      </c>
      <c r="AM15" s="65">
        <v>0.59091741886626514</v>
      </c>
      <c r="AN15" s="22">
        <v>48790</v>
      </c>
      <c r="AO15" s="21">
        <v>2601</v>
      </c>
      <c r="AP15" s="65">
        <v>0.60510225595614597</v>
      </c>
      <c r="AQ15" s="22">
        <v>55388</v>
      </c>
      <c r="AR15" s="22">
        <v>2558</v>
      </c>
      <c r="AS15" s="23">
        <v>0.69847915458145227</v>
      </c>
      <c r="AT15" s="66">
        <v>55016</v>
      </c>
      <c r="AU15" s="66">
        <v>2645</v>
      </c>
      <c r="AV15" s="67">
        <v>0.67096774193548392</v>
      </c>
    </row>
    <row r="16" spans="1:48" x14ac:dyDescent="0.2">
      <c r="A16" t="s">
        <v>18</v>
      </c>
      <c r="B16" s="54" t="s">
        <v>26</v>
      </c>
      <c r="C16" s="54">
        <v>784</v>
      </c>
      <c r="D16" s="54">
        <v>315</v>
      </c>
      <c r="E16" s="54">
        <v>131</v>
      </c>
      <c r="F16" s="54">
        <v>5</v>
      </c>
      <c r="G16" s="62">
        <v>8.8888888888888892E-2</v>
      </c>
      <c r="I16" s="73" t="s">
        <v>28</v>
      </c>
      <c r="J16" s="21">
        <v>32068</v>
      </c>
      <c r="K16" s="21">
        <v>1913</v>
      </c>
      <c r="L16" s="64">
        <v>0.54069999999999996</v>
      </c>
      <c r="M16" s="21">
        <v>36148</v>
      </c>
      <c r="N16" s="21">
        <v>2123</v>
      </c>
      <c r="O16" s="64">
        <v>0.54930000000000001</v>
      </c>
      <c r="P16" s="21">
        <v>40030</v>
      </c>
      <c r="Q16" s="21">
        <v>2263</v>
      </c>
      <c r="R16" s="64">
        <v>0.5706</v>
      </c>
      <c r="S16" s="21">
        <v>45584</v>
      </c>
      <c r="T16" s="21">
        <v>2446</v>
      </c>
      <c r="U16" s="64">
        <v>0.60119999999999996</v>
      </c>
      <c r="V16" s="21">
        <v>49107</v>
      </c>
      <c r="W16" s="21">
        <v>2491</v>
      </c>
      <c r="X16" s="64">
        <v>0.63590000000000002</v>
      </c>
      <c r="Y16" s="21">
        <v>56475</v>
      </c>
      <c r="Z16" s="21">
        <v>2642</v>
      </c>
      <c r="AA16" s="64">
        <v>0.6895</v>
      </c>
      <c r="AB16" s="21">
        <v>53603</v>
      </c>
      <c r="AC16" s="21">
        <v>2781</v>
      </c>
      <c r="AD16" s="65">
        <v>0.62176520397629076</v>
      </c>
      <c r="AE16" s="21">
        <v>52522</v>
      </c>
      <c r="AF16" s="21">
        <v>2817</v>
      </c>
      <c r="AG16" s="65">
        <v>0.60144056248353883</v>
      </c>
      <c r="AH16" s="21">
        <v>54613</v>
      </c>
      <c r="AI16" s="21">
        <v>2869</v>
      </c>
      <c r="AJ16" s="65">
        <v>0.61405007926781274</v>
      </c>
      <c r="AK16" s="22">
        <v>38961</v>
      </c>
      <c r="AL16" s="21">
        <v>2489</v>
      </c>
      <c r="AM16" s="65">
        <v>0.50494433572233954</v>
      </c>
      <c r="AN16" s="22">
        <v>56289</v>
      </c>
      <c r="AO16" s="21">
        <v>2651</v>
      </c>
      <c r="AP16" s="65">
        <v>0.68493934121025546</v>
      </c>
      <c r="AQ16" s="22">
        <v>55660</v>
      </c>
      <c r="AR16" s="22">
        <v>2545</v>
      </c>
      <c r="AS16" s="23">
        <v>0.70549464478103807</v>
      </c>
      <c r="AT16" s="66">
        <v>59708</v>
      </c>
      <c r="AU16" s="66">
        <v>2636</v>
      </c>
      <c r="AV16" s="67">
        <v>0.73067697880464044</v>
      </c>
    </row>
    <row r="17" spans="1:48" x14ac:dyDescent="0.2">
      <c r="A17" t="s">
        <v>20</v>
      </c>
      <c r="B17" s="54" t="s">
        <v>26</v>
      </c>
      <c r="C17" s="54">
        <v>48</v>
      </c>
      <c r="D17" s="54">
        <v>167</v>
      </c>
      <c r="E17" s="54">
        <v>80</v>
      </c>
      <c r="F17" s="54">
        <v>2</v>
      </c>
      <c r="G17" s="62">
        <v>1.0265183917878527E-2</v>
      </c>
      <c r="I17" s="73" t="s">
        <v>29</v>
      </c>
      <c r="J17" s="21">
        <v>6390</v>
      </c>
      <c r="K17" s="21">
        <v>1128</v>
      </c>
      <c r="L17" s="64">
        <v>0.1888</v>
      </c>
      <c r="M17" s="21">
        <v>12039</v>
      </c>
      <c r="N17" s="21">
        <v>1618</v>
      </c>
      <c r="O17" s="64">
        <v>0.248</v>
      </c>
      <c r="P17" s="21">
        <v>13958</v>
      </c>
      <c r="Q17" s="21">
        <v>1401</v>
      </c>
      <c r="R17" s="64">
        <v>0.33210000000000001</v>
      </c>
      <c r="S17" s="21">
        <v>16379</v>
      </c>
      <c r="T17" s="21">
        <v>1672</v>
      </c>
      <c r="U17" s="64">
        <v>0.32650000000000001</v>
      </c>
      <c r="V17" s="21">
        <v>24651</v>
      </c>
      <c r="W17" s="21">
        <v>1882</v>
      </c>
      <c r="X17" s="64">
        <v>0.43659999999999999</v>
      </c>
      <c r="Y17" s="21">
        <v>34752</v>
      </c>
      <c r="Z17" s="21">
        <v>2090</v>
      </c>
      <c r="AA17" s="64">
        <v>0.55430000000000001</v>
      </c>
      <c r="AB17" s="21">
        <v>35828</v>
      </c>
      <c r="AC17" s="21">
        <v>2363</v>
      </c>
      <c r="AD17" s="65">
        <v>0.48909942254924715</v>
      </c>
      <c r="AE17" s="21">
        <v>37657</v>
      </c>
      <c r="AF17" s="21">
        <v>2451</v>
      </c>
      <c r="AG17" s="65">
        <v>0.495610744791461</v>
      </c>
      <c r="AH17" s="21">
        <v>35640</v>
      </c>
      <c r="AI17" s="21">
        <v>2400</v>
      </c>
      <c r="AJ17" s="65">
        <v>0.47903225806451616</v>
      </c>
      <c r="AK17" s="22">
        <v>7399</v>
      </c>
      <c r="AL17" s="21">
        <v>1857</v>
      </c>
      <c r="AM17" s="65">
        <v>0.13281278047029257</v>
      </c>
      <c r="AN17" s="22">
        <v>37083</v>
      </c>
      <c r="AO17" s="21">
        <v>2330</v>
      </c>
      <c r="AP17" s="65">
        <v>0.53051502145922746</v>
      </c>
      <c r="AQ17" s="22">
        <v>39859</v>
      </c>
      <c r="AR17" s="22">
        <v>2360</v>
      </c>
      <c r="AS17" s="23">
        <v>0.56298022598870057</v>
      </c>
      <c r="AT17" s="66">
        <v>43350</v>
      </c>
      <c r="AU17" s="66">
        <v>2470</v>
      </c>
      <c r="AV17" s="67">
        <v>0.58502024291497978</v>
      </c>
    </row>
    <row r="18" spans="1:48" x14ac:dyDescent="0.2">
      <c r="A18" t="s">
        <v>22</v>
      </c>
      <c r="B18" s="54" t="s">
        <v>26</v>
      </c>
      <c r="C18" s="54">
        <v>0</v>
      </c>
      <c r="D18" s="54">
        <v>0</v>
      </c>
      <c r="E18" s="54">
        <v>0</v>
      </c>
      <c r="F18" s="54">
        <v>0</v>
      </c>
      <c r="G18" s="62">
        <v>0</v>
      </c>
      <c r="I18" s="73" t="s">
        <v>30</v>
      </c>
      <c r="J18" s="21">
        <v>1949</v>
      </c>
      <c r="K18" s="21">
        <v>694</v>
      </c>
      <c r="L18" s="64">
        <v>9.06E-2</v>
      </c>
      <c r="M18" s="21">
        <v>4933</v>
      </c>
      <c r="N18" s="21">
        <v>781</v>
      </c>
      <c r="O18" s="64">
        <v>0.20380000000000001</v>
      </c>
      <c r="P18" s="21">
        <v>7954</v>
      </c>
      <c r="Q18" s="21">
        <v>867</v>
      </c>
      <c r="R18" s="64">
        <v>0.2959</v>
      </c>
      <c r="S18" s="21">
        <v>6607</v>
      </c>
      <c r="T18" s="21">
        <v>1096</v>
      </c>
      <c r="U18" s="64">
        <v>0.19450000000000001</v>
      </c>
      <c r="V18" s="21">
        <v>8555</v>
      </c>
      <c r="W18" s="21">
        <v>1209</v>
      </c>
      <c r="X18" s="64">
        <v>0.2283</v>
      </c>
      <c r="Y18" s="21">
        <v>15415</v>
      </c>
      <c r="Z18" s="21">
        <v>1241</v>
      </c>
      <c r="AA18" s="64">
        <v>0.4007</v>
      </c>
      <c r="AB18" s="21">
        <v>14659</v>
      </c>
      <c r="AC18" s="21">
        <v>1503</v>
      </c>
      <c r="AD18" s="65">
        <v>0.31461807567660377</v>
      </c>
      <c r="AE18" s="21">
        <v>22804</v>
      </c>
      <c r="AF18" s="21">
        <v>1829</v>
      </c>
      <c r="AG18" s="65">
        <v>0.4021940422229669</v>
      </c>
      <c r="AH18" s="21">
        <v>21607</v>
      </c>
      <c r="AI18" s="21">
        <v>1772</v>
      </c>
      <c r="AJ18" s="65">
        <v>0.39334085778781036</v>
      </c>
      <c r="AK18" s="22">
        <v>2571</v>
      </c>
      <c r="AL18" s="21">
        <v>1061</v>
      </c>
      <c r="AM18" s="65">
        <v>7.8167279802985615E-2</v>
      </c>
      <c r="AN18" s="22">
        <v>19197</v>
      </c>
      <c r="AO18" s="21">
        <v>1762</v>
      </c>
      <c r="AP18" s="65">
        <v>0.35145179597964193</v>
      </c>
      <c r="AQ18" s="22">
        <v>17211</v>
      </c>
      <c r="AR18" s="22">
        <v>1840</v>
      </c>
      <c r="AS18" s="23">
        <v>0.30173562412342214</v>
      </c>
      <c r="AT18" s="66">
        <v>24503</v>
      </c>
      <c r="AU18" s="66">
        <v>1717</v>
      </c>
      <c r="AV18" s="67">
        <v>0.46034907096022692</v>
      </c>
    </row>
    <row r="19" spans="1:48" x14ac:dyDescent="0.2">
      <c r="B19" s="54"/>
      <c r="C19" s="54">
        <f>SUM(C15:C18)</f>
        <v>844</v>
      </c>
      <c r="D19" s="54">
        <f>SUM(D15:D18)</f>
        <v>596</v>
      </c>
      <c r="E19" s="54">
        <f>SUM(E15:E18)</f>
        <v>265</v>
      </c>
      <c r="F19" s="54">
        <f>SUM(F15:F18)</f>
        <v>9</v>
      </c>
      <c r="G19" s="77">
        <f>(C19/28)/D19</f>
        <v>5.0575263662511985E-2</v>
      </c>
      <c r="I19" s="73" t="s">
        <v>31</v>
      </c>
      <c r="J19" s="21">
        <v>702</v>
      </c>
      <c r="K19" s="21">
        <v>650</v>
      </c>
      <c r="L19" s="64">
        <v>3.5999999999999997E-2</v>
      </c>
      <c r="M19" s="21">
        <v>2948</v>
      </c>
      <c r="N19" s="21">
        <v>677</v>
      </c>
      <c r="O19" s="64">
        <v>0.1452</v>
      </c>
      <c r="P19" s="21">
        <v>1428</v>
      </c>
      <c r="Q19" s="21">
        <v>611</v>
      </c>
      <c r="R19" s="64">
        <v>7.7899999999999997E-2</v>
      </c>
      <c r="S19" s="21">
        <v>2112</v>
      </c>
      <c r="T19" s="21">
        <v>797</v>
      </c>
      <c r="U19" s="64">
        <v>8.8300000000000003E-2</v>
      </c>
      <c r="V19" s="21">
        <v>3116</v>
      </c>
      <c r="W19" s="21">
        <v>559</v>
      </c>
      <c r="X19" s="64">
        <v>0.18579999999999999</v>
      </c>
      <c r="Y19" s="21">
        <v>6458</v>
      </c>
      <c r="Z19" s="21">
        <v>1140</v>
      </c>
      <c r="AA19" s="64">
        <v>0.1888</v>
      </c>
      <c r="AB19" s="21">
        <v>6978</v>
      </c>
      <c r="AC19" s="21">
        <v>1210</v>
      </c>
      <c r="AD19" s="65">
        <v>0.18603039189549453</v>
      </c>
      <c r="AE19" s="21">
        <v>9146</v>
      </c>
      <c r="AF19" s="21">
        <v>1620</v>
      </c>
      <c r="AG19" s="65">
        <v>0.18211867781760258</v>
      </c>
      <c r="AH19" s="21">
        <v>9226</v>
      </c>
      <c r="AI19" s="21">
        <v>1653</v>
      </c>
      <c r="AJ19" s="65">
        <v>0.18004410358487991</v>
      </c>
      <c r="AK19" s="22">
        <v>723</v>
      </c>
      <c r="AL19" s="21">
        <v>832</v>
      </c>
      <c r="AM19" s="65">
        <v>2.8966346153846155E-2</v>
      </c>
      <c r="AN19" s="22">
        <v>5521</v>
      </c>
      <c r="AO19" s="21">
        <v>1319</v>
      </c>
      <c r="AP19" s="65">
        <v>0.13952489259540055</v>
      </c>
      <c r="AQ19" s="22">
        <v>6655</v>
      </c>
      <c r="AR19" s="22">
        <v>1425</v>
      </c>
      <c r="AS19" s="23">
        <v>0.15567251461988305</v>
      </c>
      <c r="AT19" s="66">
        <v>8749</v>
      </c>
      <c r="AU19" s="66">
        <v>1611</v>
      </c>
      <c r="AV19" s="67">
        <v>0.18102627767432236</v>
      </c>
    </row>
    <row r="20" spans="1:48" x14ac:dyDescent="0.2">
      <c r="B20" s="54"/>
      <c r="C20" s="54"/>
      <c r="D20" s="54"/>
      <c r="E20" s="54"/>
      <c r="F20" s="54"/>
      <c r="G20" s="62"/>
      <c r="I20" s="73" t="s">
        <v>32</v>
      </c>
      <c r="J20" s="21">
        <v>419</v>
      </c>
      <c r="K20" s="21">
        <v>601</v>
      </c>
      <c r="L20" s="64">
        <v>2.2499999999999999E-2</v>
      </c>
      <c r="M20" s="21">
        <v>973</v>
      </c>
      <c r="N20" s="21">
        <v>753</v>
      </c>
      <c r="O20" s="64">
        <v>4.1700000000000001E-2</v>
      </c>
      <c r="P20" s="21">
        <v>1304</v>
      </c>
      <c r="Q20" s="21">
        <v>627</v>
      </c>
      <c r="R20" s="64">
        <v>6.7100000000000007E-2</v>
      </c>
      <c r="S20" s="21">
        <v>2903</v>
      </c>
      <c r="T20" s="21">
        <v>648</v>
      </c>
      <c r="U20" s="64">
        <v>0.14449999999999999</v>
      </c>
      <c r="V20" s="21">
        <v>1959</v>
      </c>
      <c r="W20" s="21">
        <v>674</v>
      </c>
      <c r="X20" s="64">
        <v>9.3799999999999994E-2</v>
      </c>
      <c r="Y20" s="21">
        <v>3339</v>
      </c>
      <c r="Z20" s="21">
        <v>964</v>
      </c>
      <c r="AA20" s="64">
        <v>0.11169999999999999</v>
      </c>
      <c r="AB20" s="21">
        <v>4559</v>
      </c>
      <c r="AC20" s="21">
        <v>1185</v>
      </c>
      <c r="AD20" s="65">
        <v>0.12410507690213693</v>
      </c>
      <c r="AE20" s="21">
        <v>8255</v>
      </c>
      <c r="AF20" s="21">
        <v>1524</v>
      </c>
      <c r="AG20" s="65">
        <v>0.17473118279569894</v>
      </c>
      <c r="AH20" s="21">
        <v>5808</v>
      </c>
      <c r="AI20" s="21">
        <v>1494</v>
      </c>
      <c r="AJ20" s="65">
        <v>0.12540484518720041</v>
      </c>
      <c r="AK20" s="22">
        <v>632</v>
      </c>
      <c r="AL20" s="21">
        <v>742</v>
      </c>
      <c r="AM20" s="65">
        <v>2.7475871663333623E-2</v>
      </c>
      <c r="AN20" s="22">
        <v>3079</v>
      </c>
      <c r="AO20" s="21">
        <v>1239</v>
      </c>
      <c r="AP20" s="65">
        <v>8.0163503345570042E-2</v>
      </c>
      <c r="AQ20" s="22">
        <v>2781</v>
      </c>
      <c r="AR20" s="22">
        <v>975</v>
      </c>
      <c r="AS20" s="23">
        <v>9.2009925558312652E-2</v>
      </c>
      <c r="AT20" s="66">
        <v>3569</v>
      </c>
      <c r="AU20" s="66">
        <v>1398</v>
      </c>
      <c r="AV20" s="67">
        <v>8.2352669712492499E-2</v>
      </c>
    </row>
    <row r="21" spans="1:48" x14ac:dyDescent="0.2">
      <c r="A21" t="s">
        <v>15</v>
      </c>
      <c r="B21" s="54" t="s">
        <v>33</v>
      </c>
      <c r="C21" s="54">
        <v>29</v>
      </c>
      <c r="D21" s="54">
        <v>114</v>
      </c>
      <c r="E21" s="54">
        <v>54</v>
      </c>
      <c r="F21" s="54">
        <v>2</v>
      </c>
      <c r="G21" s="62">
        <v>8.2059988681380865E-3</v>
      </c>
      <c r="I21" s="73"/>
      <c r="J21" s="21">
        <f>SUM(J9:J20)</f>
        <v>104525</v>
      </c>
      <c r="K21" s="21">
        <f>SUM(K9:K20)</f>
        <v>12003</v>
      </c>
      <c r="L21" s="65">
        <f>(J21/365)/K21</f>
        <v>2.3858190703465686E-2</v>
      </c>
      <c r="M21" s="21">
        <f>SUM(M9:M20)</f>
        <v>131138</v>
      </c>
      <c r="N21" s="21">
        <f>SUM(N9:N20)</f>
        <v>14157</v>
      </c>
      <c r="O21" s="65">
        <f>(M21/366)/N21</f>
        <v>2.5309072999087905E-2</v>
      </c>
      <c r="P21" s="21">
        <f>SUM(P9:P20)</f>
        <v>156761</v>
      </c>
      <c r="Q21" s="21">
        <f>AVERAGE(Q9:Q20)</f>
        <v>1188.75</v>
      </c>
      <c r="R21" s="65">
        <f>(P21/365)/Q21</f>
        <v>0.36128891001541275</v>
      </c>
      <c r="S21" s="21">
        <f>SUM(S9:S20)</f>
        <v>168354</v>
      </c>
      <c r="T21" s="21">
        <f>AVERAGE(T9:T20)</f>
        <v>1319.25</v>
      </c>
      <c r="U21" s="65">
        <f>(S21/365)/T21</f>
        <v>0.34962579921655362</v>
      </c>
      <c r="V21" s="21">
        <f>SUM(V9:V20)</f>
        <v>201333</v>
      </c>
      <c r="W21" s="21">
        <f>AVERAGE(W9:W20)</f>
        <v>1373.75</v>
      </c>
      <c r="X21" s="65">
        <f>(V21/365)/W21</f>
        <v>0.40152666807932486</v>
      </c>
      <c r="Y21" s="21">
        <f>SUM(Y9:Y20)</f>
        <v>266360</v>
      </c>
      <c r="Z21" s="21">
        <f>AVERAGE(Z9:Z20)</f>
        <v>1637.9166666666667</v>
      </c>
      <c r="AA21" s="65">
        <f>(Y21/365)/Z21</f>
        <v>0.44553757801528415</v>
      </c>
      <c r="AB21" s="21">
        <f>SUM(AB9:AB20)</f>
        <v>258167</v>
      </c>
      <c r="AC21" s="21">
        <f>AVERAGE(AC9:AC20)</f>
        <v>1778.5833333333333</v>
      </c>
      <c r="AD21" s="65">
        <f>(AB21/365)/AC21</f>
        <v>0.39767990403321096</v>
      </c>
      <c r="AE21" s="21">
        <f>SUM(AE9:AE20)</f>
        <v>276303</v>
      </c>
      <c r="AF21" s="21">
        <f>AVERAGE(AF9:AF20)</f>
        <v>1987.1666666666667</v>
      </c>
      <c r="AG21" s="65">
        <f>(AE21/365)/AF21</f>
        <v>0.38094163577016443</v>
      </c>
      <c r="AH21" s="21">
        <f>SUM(AH9:AH20)</f>
        <v>281848</v>
      </c>
      <c r="AI21" s="93">
        <f>AVERAGE(AI9:AI20)</f>
        <v>2047.3333333333333</v>
      </c>
      <c r="AJ21" s="65">
        <f>(AH21/365)/AI21</f>
        <v>0.37716686813897576</v>
      </c>
      <c r="AK21" s="21">
        <f>SUM(AK9:AK20)</f>
        <v>135825</v>
      </c>
      <c r="AL21" s="93">
        <f>AVERAGE(AL9:AL20)</f>
        <v>1502.6666666666667</v>
      </c>
      <c r="AM21" s="65">
        <f>(AK21/365)/AL21</f>
        <v>0.24764193944403254</v>
      </c>
      <c r="AN21" s="21">
        <f>SUM(AN9:AN20)</f>
        <v>203748</v>
      </c>
      <c r="AO21" s="93">
        <f>AVERAGE(AO9:AO20)</f>
        <v>1667.1666666666667</v>
      </c>
      <c r="AP21" s="65">
        <f>(AN21/365)/AO21</f>
        <v>0.33482777084682808</v>
      </c>
      <c r="AQ21" s="21">
        <f>SUM(AQ9:AQ20)</f>
        <v>272032</v>
      </c>
      <c r="AR21" s="93">
        <f>AVERAGE(AR9:AR20)</f>
        <v>1775.4166666666667</v>
      </c>
      <c r="AS21" s="65">
        <f>(AQ21/365)/AR21</f>
        <v>0.41978492411261104</v>
      </c>
      <c r="AT21" s="68">
        <f>SUM(AT9:AT20)</f>
        <v>306960</v>
      </c>
      <c r="AU21" s="68">
        <f>AVERAGE(AU9:AU20)</f>
        <v>1876.25</v>
      </c>
      <c r="AV21" s="65">
        <f>(AT21/365)/AU21</f>
        <v>0.44822720925775511</v>
      </c>
    </row>
    <row r="22" spans="1:48" x14ac:dyDescent="0.2">
      <c r="A22" t="s">
        <v>18</v>
      </c>
      <c r="B22" s="54" t="s">
        <v>33</v>
      </c>
      <c r="C22" s="54">
        <v>1175</v>
      </c>
      <c r="D22" s="54">
        <v>296</v>
      </c>
      <c r="E22" s="54">
        <v>127</v>
      </c>
      <c r="F22" s="54">
        <v>5</v>
      </c>
      <c r="G22" s="62">
        <v>0.12805143853530951</v>
      </c>
      <c r="AQ22" s="6"/>
    </row>
    <row r="23" spans="1:48" x14ac:dyDescent="0.2">
      <c r="A23" t="s">
        <v>20</v>
      </c>
      <c r="B23" s="54" t="s">
        <v>33</v>
      </c>
      <c r="C23" s="54">
        <v>190</v>
      </c>
      <c r="D23" s="54">
        <v>167</v>
      </c>
      <c r="E23" s="54">
        <v>80</v>
      </c>
      <c r="F23" s="54">
        <v>2</v>
      </c>
      <c r="G23" s="62">
        <v>3.6700791964458176E-2</v>
      </c>
      <c r="AQ23" s="6"/>
    </row>
    <row r="24" spans="1:48" x14ac:dyDescent="0.2">
      <c r="A24" t="s">
        <v>22</v>
      </c>
      <c r="B24" s="54" t="s">
        <v>33</v>
      </c>
      <c r="C24" s="54">
        <v>0</v>
      </c>
      <c r="D24" s="54">
        <v>0</v>
      </c>
      <c r="E24" s="54">
        <v>0</v>
      </c>
      <c r="F24" s="54">
        <v>0</v>
      </c>
      <c r="G24" s="62">
        <v>0</v>
      </c>
    </row>
    <row r="25" spans="1:48" x14ac:dyDescent="0.2">
      <c r="B25" s="54"/>
      <c r="C25" s="54">
        <f>SUM(C21:C24)</f>
        <v>1394</v>
      </c>
      <c r="D25" s="54">
        <f>SUM(D21:D24)</f>
        <v>577</v>
      </c>
      <c r="E25" s="54">
        <f>SUM(E21:E24)</f>
        <v>261</v>
      </c>
      <c r="F25" s="54">
        <f>SUM(F21:F24)</f>
        <v>9</v>
      </c>
      <c r="G25" s="62">
        <f>(C25/31)/D25</f>
        <v>7.7933694862190414E-2</v>
      </c>
      <c r="I25" s="74" t="s">
        <v>12</v>
      </c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</row>
    <row r="26" spans="1:48" x14ac:dyDescent="0.2">
      <c r="B26" s="54"/>
      <c r="C26" s="54"/>
      <c r="D26" s="54"/>
      <c r="E26" s="54"/>
      <c r="F26" s="54"/>
      <c r="G26" s="62"/>
      <c r="I26" s="60"/>
      <c r="J26" s="60">
        <v>2011</v>
      </c>
      <c r="K26" s="60">
        <v>2012</v>
      </c>
      <c r="L26" s="60">
        <v>2013</v>
      </c>
      <c r="M26" s="60">
        <v>2014</v>
      </c>
      <c r="N26" s="60">
        <v>2015</v>
      </c>
      <c r="O26" s="60">
        <v>2016</v>
      </c>
      <c r="P26" s="60">
        <v>2017</v>
      </c>
      <c r="Q26" s="60">
        <v>2018</v>
      </c>
      <c r="R26" s="60">
        <v>2019</v>
      </c>
      <c r="S26" s="60">
        <v>2020</v>
      </c>
      <c r="T26" s="60">
        <v>2021</v>
      </c>
      <c r="U26" s="60">
        <v>2022</v>
      </c>
      <c r="V26" s="60">
        <v>2023</v>
      </c>
    </row>
    <row r="27" spans="1:48" x14ac:dyDescent="0.2">
      <c r="A27" t="s">
        <v>15</v>
      </c>
      <c r="B27" s="54" t="s">
        <v>34</v>
      </c>
      <c r="C27" s="54">
        <v>47</v>
      </c>
      <c r="D27" s="54">
        <v>141</v>
      </c>
      <c r="E27" s="54">
        <v>54</v>
      </c>
      <c r="F27" s="54">
        <v>2</v>
      </c>
      <c r="G27" s="62">
        <v>1.1111111111111112E-2</v>
      </c>
      <c r="I27" t="s">
        <v>17</v>
      </c>
      <c r="J27">
        <v>120</v>
      </c>
      <c r="K27">
        <v>441</v>
      </c>
      <c r="L27">
        <v>955</v>
      </c>
      <c r="M27">
        <v>1454</v>
      </c>
      <c r="N27">
        <v>2325</v>
      </c>
      <c r="O27">
        <v>4109</v>
      </c>
      <c r="P27">
        <v>2662</v>
      </c>
      <c r="Q27">
        <v>3531</v>
      </c>
      <c r="R27">
        <v>3339</v>
      </c>
      <c r="S27" s="19">
        <v>3029</v>
      </c>
      <c r="T27" s="19">
        <v>598</v>
      </c>
      <c r="U27" s="19">
        <v>1395</v>
      </c>
      <c r="V27" s="46">
        <v>2327</v>
      </c>
    </row>
    <row r="28" spans="1:48" x14ac:dyDescent="0.2">
      <c r="A28" t="s">
        <v>18</v>
      </c>
      <c r="B28" s="54" t="s">
        <v>34</v>
      </c>
      <c r="C28" s="54">
        <v>985</v>
      </c>
      <c r="D28" s="54">
        <v>290</v>
      </c>
      <c r="E28" s="54">
        <v>126</v>
      </c>
      <c r="F28" s="54">
        <v>5</v>
      </c>
      <c r="G28" s="62">
        <v>0.1132183908045977</v>
      </c>
      <c r="I28" t="s">
        <v>19</v>
      </c>
      <c r="J28">
        <v>844</v>
      </c>
      <c r="K28">
        <v>1334</v>
      </c>
      <c r="L28">
        <v>2056</v>
      </c>
      <c r="M28">
        <v>2247</v>
      </c>
      <c r="N28">
        <v>3138</v>
      </c>
      <c r="O28">
        <v>5791</v>
      </c>
      <c r="P28">
        <v>5014</v>
      </c>
      <c r="Q28">
        <v>6907</v>
      </c>
      <c r="R28">
        <v>7209</v>
      </c>
      <c r="S28" s="19">
        <v>7373</v>
      </c>
      <c r="T28" s="19">
        <v>2312</v>
      </c>
      <c r="U28" s="19">
        <v>5820</v>
      </c>
      <c r="V28" s="46">
        <v>8816</v>
      </c>
    </row>
    <row r="29" spans="1:48" x14ac:dyDescent="0.2">
      <c r="A29" t="s">
        <v>20</v>
      </c>
      <c r="B29" s="54" t="s">
        <v>34</v>
      </c>
      <c r="C29" s="54">
        <v>287</v>
      </c>
      <c r="D29" s="54">
        <v>167</v>
      </c>
      <c r="E29" s="54">
        <v>80</v>
      </c>
      <c r="F29" s="54">
        <v>2</v>
      </c>
      <c r="G29" s="62">
        <v>5.7285429141716568E-2</v>
      </c>
      <c r="I29" t="s">
        <v>21</v>
      </c>
      <c r="J29">
        <v>1394</v>
      </c>
      <c r="K29">
        <v>2033</v>
      </c>
      <c r="L29">
        <v>4181</v>
      </c>
      <c r="M29">
        <v>2559</v>
      </c>
      <c r="N29">
        <v>4419</v>
      </c>
      <c r="O29">
        <v>10597</v>
      </c>
      <c r="P29">
        <v>9098</v>
      </c>
      <c r="Q29">
        <v>11726</v>
      </c>
      <c r="R29">
        <v>11811</v>
      </c>
      <c r="S29" s="19">
        <v>5998</v>
      </c>
      <c r="T29" s="19">
        <v>2911</v>
      </c>
      <c r="U29" s="19">
        <v>9283</v>
      </c>
      <c r="V29" s="46">
        <v>10481</v>
      </c>
    </row>
    <row r="30" spans="1:48" x14ac:dyDescent="0.2">
      <c r="A30" t="s">
        <v>22</v>
      </c>
      <c r="B30" s="54" t="s">
        <v>34</v>
      </c>
      <c r="C30" s="54">
        <v>23</v>
      </c>
      <c r="D30" s="54">
        <v>33</v>
      </c>
      <c r="E30" s="54">
        <v>13</v>
      </c>
      <c r="F30" s="54">
        <v>2</v>
      </c>
      <c r="G30" s="62">
        <v>2.3232323232323233E-2</v>
      </c>
      <c r="I30" t="s">
        <v>23</v>
      </c>
      <c r="J30">
        <v>1342</v>
      </c>
      <c r="K30">
        <v>1877</v>
      </c>
      <c r="L30">
        <v>2951</v>
      </c>
      <c r="M30">
        <v>3887</v>
      </c>
      <c r="N30">
        <v>4754</v>
      </c>
      <c r="O30">
        <v>13121</v>
      </c>
      <c r="P30">
        <v>12147</v>
      </c>
      <c r="Q30">
        <v>11954</v>
      </c>
      <c r="R30">
        <v>14512</v>
      </c>
      <c r="S30" s="19">
        <v>230</v>
      </c>
      <c r="T30" s="19">
        <v>2006</v>
      </c>
      <c r="U30" s="19">
        <v>11893</v>
      </c>
      <c r="V30" s="46">
        <v>14281</v>
      </c>
    </row>
    <row r="31" spans="1:48" x14ac:dyDescent="0.2">
      <c r="B31" s="54"/>
      <c r="C31" s="54">
        <f>SUM(C27:C30)</f>
        <v>1342</v>
      </c>
      <c r="D31" s="54">
        <f>SUM(D27:D30)</f>
        <v>631</v>
      </c>
      <c r="E31" s="54">
        <f>SUM(E27:E30)</f>
        <v>273</v>
      </c>
      <c r="F31" s="54">
        <f>SUM(F27:F30)</f>
        <v>11</v>
      </c>
      <c r="G31" s="62">
        <f>(C31/30)/D31</f>
        <v>7.0892762810353935E-2</v>
      </c>
      <c r="I31" t="s">
        <v>24</v>
      </c>
      <c r="J31">
        <v>4707</v>
      </c>
      <c r="K31">
        <v>6630</v>
      </c>
      <c r="L31">
        <v>10275</v>
      </c>
      <c r="M31">
        <v>9391</v>
      </c>
      <c r="N31">
        <v>15029</v>
      </c>
      <c r="O31">
        <v>19368</v>
      </c>
      <c r="P31">
        <v>22257</v>
      </c>
      <c r="Q31">
        <v>22745</v>
      </c>
      <c r="R31">
        <v>23138</v>
      </c>
      <c r="S31" s="19">
        <v>4881</v>
      </c>
      <c r="T31" s="19">
        <v>7020</v>
      </c>
      <c r="U31" s="19">
        <v>23754</v>
      </c>
      <c r="V31" s="46">
        <v>30471</v>
      </c>
    </row>
    <row r="32" spans="1:48" x14ac:dyDescent="0.2">
      <c r="B32" s="54"/>
      <c r="C32" s="54"/>
      <c r="D32" s="54"/>
      <c r="E32" s="54"/>
      <c r="F32" s="54"/>
      <c r="G32" s="62"/>
      <c r="I32" t="s">
        <v>25</v>
      </c>
      <c r="J32">
        <v>18225</v>
      </c>
      <c r="K32">
        <v>20748</v>
      </c>
      <c r="L32">
        <v>26162</v>
      </c>
      <c r="M32">
        <v>27915</v>
      </c>
      <c r="N32">
        <v>32901</v>
      </c>
      <c r="O32">
        <v>39060</v>
      </c>
      <c r="P32">
        <v>37246</v>
      </c>
      <c r="Q32">
        <v>36388</v>
      </c>
      <c r="R32">
        <v>40342</v>
      </c>
      <c r="S32" s="19">
        <v>15649</v>
      </c>
      <c r="T32" s="19">
        <v>18942</v>
      </c>
      <c r="U32" s="19">
        <v>42333</v>
      </c>
      <c r="V32" s="46">
        <v>45689</v>
      </c>
    </row>
    <row r="33" spans="1:22" x14ac:dyDescent="0.2">
      <c r="A33" t="s">
        <v>15</v>
      </c>
      <c r="B33" s="54" t="s">
        <v>35</v>
      </c>
      <c r="C33" s="54">
        <v>616</v>
      </c>
      <c r="D33" s="54">
        <v>182</v>
      </c>
      <c r="E33" s="54">
        <v>75</v>
      </c>
      <c r="F33" s="54">
        <v>3</v>
      </c>
      <c r="G33" s="62">
        <v>0.10918114143920596</v>
      </c>
      <c r="I33" t="s">
        <v>27</v>
      </c>
      <c r="J33">
        <v>36365</v>
      </c>
      <c r="K33">
        <v>41034</v>
      </c>
      <c r="L33">
        <v>45507</v>
      </c>
      <c r="M33">
        <v>47316</v>
      </c>
      <c r="N33">
        <v>51379</v>
      </c>
      <c r="O33">
        <v>57875</v>
      </c>
      <c r="P33">
        <v>54116</v>
      </c>
      <c r="Q33">
        <v>52668</v>
      </c>
      <c r="R33">
        <v>54603</v>
      </c>
      <c r="S33" s="19">
        <v>48379</v>
      </c>
      <c r="T33" s="19">
        <v>48790</v>
      </c>
      <c r="U33" s="19">
        <v>55388</v>
      </c>
      <c r="V33" s="46">
        <v>55016</v>
      </c>
    </row>
    <row r="34" spans="1:22" x14ac:dyDescent="0.2">
      <c r="A34" t="s">
        <v>18</v>
      </c>
      <c r="B34" s="54" t="s">
        <v>35</v>
      </c>
      <c r="C34" s="54">
        <v>2828</v>
      </c>
      <c r="D34" s="54">
        <v>551</v>
      </c>
      <c r="E34" s="54">
        <v>214</v>
      </c>
      <c r="F34" s="54">
        <v>10</v>
      </c>
      <c r="G34" s="62">
        <v>0.16556407704466952</v>
      </c>
      <c r="I34" t="s">
        <v>28</v>
      </c>
      <c r="J34">
        <v>32068</v>
      </c>
      <c r="K34">
        <v>36148</v>
      </c>
      <c r="L34">
        <v>40030</v>
      </c>
      <c r="M34">
        <v>45584</v>
      </c>
      <c r="N34">
        <v>49107</v>
      </c>
      <c r="O34">
        <v>56475</v>
      </c>
      <c r="P34">
        <v>53603</v>
      </c>
      <c r="Q34">
        <v>52522</v>
      </c>
      <c r="R34">
        <v>54613</v>
      </c>
      <c r="S34" s="19">
        <v>38961</v>
      </c>
      <c r="T34" s="19">
        <v>56289</v>
      </c>
      <c r="U34" s="19">
        <v>55660</v>
      </c>
      <c r="V34" s="46">
        <v>59708</v>
      </c>
    </row>
    <row r="35" spans="1:22" x14ac:dyDescent="0.2">
      <c r="A35" t="s">
        <v>20</v>
      </c>
      <c r="B35" s="54" t="s">
        <v>35</v>
      </c>
      <c r="C35" s="54">
        <v>758</v>
      </c>
      <c r="D35" s="54">
        <v>215</v>
      </c>
      <c r="E35" s="54">
        <v>95</v>
      </c>
      <c r="F35" s="54">
        <v>3</v>
      </c>
      <c r="G35" s="62">
        <v>0.11372843210802701</v>
      </c>
      <c r="I35" t="s">
        <v>29</v>
      </c>
      <c r="J35">
        <v>6390</v>
      </c>
      <c r="K35">
        <v>12039</v>
      </c>
      <c r="L35">
        <v>13958</v>
      </c>
      <c r="M35">
        <v>16379</v>
      </c>
      <c r="N35">
        <v>24651</v>
      </c>
      <c r="O35">
        <v>34752</v>
      </c>
      <c r="P35">
        <v>35828</v>
      </c>
      <c r="Q35">
        <v>37657</v>
      </c>
      <c r="R35">
        <v>35640</v>
      </c>
      <c r="S35" s="19">
        <v>7399</v>
      </c>
      <c r="T35" s="19">
        <v>37083</v>
      </c>
      <c r="U35" s="19">
        <v>39859</v>
      </c>
      <c r="V35" s="46">
        <v>43350</v>
      </c>
    </row>
    <row r="36" spans="1:22" x14ac:dyDescent="0.2">
      <c r="A36" t="s">
        <v>22</v>
      </c>
      <c r="B36" s="54" t="s">
        <v>35</v>
      </c>
      <c r="C36" s="54">
        <v>505</v>
      </c>
      <c r="D36" s="54">
        <v>175</v>
      </c>
      <c r="E36" s="54">
        <v>73</v>
      </c>
      <c r="F36" s="54">
        <v>8</v>
      </c>
      <c r="G36" s="62">
        <v>9.308755760368663E-2</v>
      </c>
      <c r="I36" t="s">
        <v>30</v>
      </c>
      <c r="J36">
        <v>1949</v>
      </c>
      <c r="K36">
        <v>4933</v>
      </c>
      <c r="L36">
        <v>7954</v>
      </c>
      <c r="M36">
        <v>6607</v>
      </c>
      <c r="N36">
        <v>8555</v>
      </c>
      <c r="O36">
        <v>15415</v>
      </c>
      <c r="P36">
        <v>14659</v>
      </c>
      <c r="Q36">
        <v>22804</v>
      </c>
      <c r="R36">
        <v>21607</v>
      </c>
      <c r="S36" s="19">
        <v>2571</v>
      </c>
      <c r="T36" s="19">
        <v>19197</v>
      </c>
      <c r="U36" s="19">
        <v>17211</v>
      </c>
      <c r="V36" s="46">
        <v>24503</v>
      </c>
    </row>
    <row r="37" spans="1:22" x14ac:dyDescent="0.2">
      <c r="B37" s="54"/>
      <c r="C37" s="54">
        <f>SUM(C33:C36)</f>
        <v>4707</v>
      </c>
      <c r="D37" s="54">
        <f>SUM(D33:D36)</f>
        <v>1123</v>
      </c>
      <c r="E37" s="54">
        <f>SUM(E33:E36)</f>
        <v>457</v>
      </c>
      <c r="F37" s="54">
        <f>SUM(F33:F36)</f>
        <v>24</v>
      </c>
      <c r="G37" s="62">
        <f>(C37/31)/D37</f>
        <v>0.13520811191221671</v>
      </c>
      <c r="I37" t="s">
        <v>31</v>
      </c>
      <c r="J37">
        <v>702</v>
      </c>
      <c r="K37">
        <v>2948</v>
      </c>
      <c r="L37">
        <v>1428</v>
      </c>
      <c r="M37">
        <v>2112</v>
      </c>
      <c r="N37">
        <v>3116</v>
      </c>
      <c r="O37">
        <v>6458</v>
      </c>
      <c r="P37">
        <v>6978</v>
      </c>
      <c r="Q37">
        <v>9146</v>
      </c>
      <c r="R37">
        <v>9226</v>
      </c>
      <c r="S37" s="19">
        <v>723</v>
      </c>
      <c r="T37" s="19">
        <v>5521</v>
      </c>
      <c r="U37" s="19">
        <v>6655</v>
      </c>
      <c r="V37" s="46">
        <v>8749</v>
      </c>
    </row>
    <row r="38" spans="1:22" x14ac:dyDescent="0.2">
      <c r="B38" s="54"/>
      <c r="C38" s="54"/>
      <c r="D38" s="54"/>
      <c r="E38" s="54"/>
      <c r="F38" s="54"/>
      <c r="G38" s="62"/>
      <c r="I38" t="s">
        <v>32</v>
      </c>
      <c r="J38" s="50">
        <v>419</v>
      </c>
      <c r="K38" s="50">
        <v>973</v>
      </c>
      <c r="L38" s="50">
        <v>1304</v>
      </c>
      <c r="M38" s="50">
        <v>2903</v>
      </c>
      <c r="N38" s="50">
        <v>1959</v>
      </c>
      <c r="O38" s="50">
        <v>3339</v>
      </c>
      <c r="P38" s="50">
        <v>4559</v>
      </c>
      <c r="Q38" s="50">
        <v>8255</v>
      </c>
      <c r="R38" s="50">
        <v>5808</v>
      </c>
      <c r="S38" s="52">
        <v>632</v>
      </c>
      <c r="T38" s="52">
        <v>3079</v>
      </c>
      <c r="U38" s="52">
        <v>2781</v>
      </c>
      <c r="V38" s="49">
        <v>3569</v>
      </c>
    </row>
    <row r="39" spans="1:22" x14ac:dyDescent="0.2">
      <c r="A39" t="s">
        <v>15</v>
      </c>
      <c r="B39" s="54" t="s">
        <v>36</v>
      </c>
      <c r="C39" s="54">
        <v>3241</v>
      </c>
      <c r="D39" s="54">
        <v>411</v>
      </c>
      <c r="E39" s="54">
        <v>162</v>
      </c>
      <c r="F39" s="54">
        <v>5</v>
      </c>
      <c r="G39" s="62">
        <v>0.26285482562854823</v>
      </c>
      <c r="J39">
        <f t="shared" ref="J39:P39" si="0">SUM(J27:J38)</f>
        <v>104525</v>
      </c>
      <c r="K39">
        <f t="shared" si="0"/>
        <v>131138</v>
      </c>
      <c r="L39">
        <f t="shared" si="0"/>
        <v>156761</v>
      </c>
      <c r="M39">
        <f t="shared" si="0"/>
        <v>168354</v>
      </c>
      <c r="N39">
        <f t="shared" si="0"/>
        <v>201333</v>
      </c>
      <c r="O39">
        <f t="shared" si="0"/>
        <v>266360</v>
      </c>
      <c r="P39">
        <f t="shared" si="0"/>
        <v>258167</v>
      </c>
      <c r="Q39">
        <f>SUM(Q27:Q38)</f>
        <v>276303</v>
      </c>
      <c r="R39">
        <f>SUM(R27:R38)</f>
        <v>281848</v>
      </c>
      <c r="S39">
        <f>SUM(S27:S38)</f>
        <v>135825</v>
      </c>
      <c r="T39">
        <f>SUM(T27:T38)</f>
        <v>203748</v>
      </c>
      <c r="U39">
        <f>SUM(U27:U38)</f>
        <v>272032</v>
      </c>
      <c r="V39">
        <f>SUM(V27:V38)</f>
        <v>306960</v>
      </c>
    </row>
    <row r="40" spans="1:22" x14ac:dyDescent="0.2">
      <c r="A40" t="s">
        <v>18</v>
      </c>
      <c r="B40" s="54" t="s">
        <v>36</v>
      </c>
      <c r="C40" s="54">
        <v>8525</v>
      </c>
      <c r="D40" s="54">
        <v>765</v>
      </c>
      <c r="E40" s="54">
        <v>255</v>
      </c>
      <c r="F40" s="54">
        <v>16</v>
      </c>
      <c r="G40" s="62">
        <v>0.37145969498910675</v>
      </c>
    </row>
    <row r="41" spans="1:22" x14ac:dyDescent="0.2">
      <c r="A41" t="s">
        <v>20</v>
      </c>
      <c r="B41" s="54" t="s">
        <v>36</v>
      </c>
      <c r="C41" s="54">
        <v>2981</v>
      </c>
      <c r="D41" s="54">
        <v>221</v>
      </c>
      <c r="E41" s="54">
        <v>99</v>
      </c>
      <c r="F41" s="54">
        <v>4</v>
      </c>
      <c r="G41" s="62">
        <v>0.44962292609351429</v>
      </c>
      <c r="I41" s="74" t="s">
        <v>13</v>
      </c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</row>
    <row r="42" spans="1:22" x14ac:dyDescent="0.2">
      <c r="A42" t="s">
        <v>22</v>
      </c>
      <c r="B42" s="54" t="s">
        <v>36</v>
      </c>
      <c r="C42" s="54">
        <v>3478</v>
      </c>
      <c r="D42" s="54">
        <v>342</v>
      </c>
      <c r="E42" s="54">
        <v>130</v>
      </c>
      <c r="F42" s="54">
        <v>14</v>
      </c>
      <c r="G42" s="62">
        <v>0.33898635477582845</v>
      </c>
      <c r="I42" s="60"/>
      <c r="J42" s="60">
        <v>2011</v>
      </c>
      <c r="K42" s="60">
        <v>2012</v>
      </c>
      <c r="L42" s="60">
        <v>2013</v>
      </c>
      <c r="M42" s="60">
        <v>2014</v>
      </c>
      <c r="N42" s="60">
        <v>2015</v>
      </c>
      <c r="O42" s="60">
        <v>2016</v>
      </c>
      <c r="P42" s="60">
        <v>2017</v>
      </c>
      <c r="Q42" s="60">
        <v>2018</v>
      </c>
      <c r="R42" s="60">
        <v>2019</v>
      </c>
      <c r="S42" s="60">
        <v>2020</v>
      </c>
      <c r="T42" s="60">
        <v>2021</v>
      </c>
      <c r="U42" s="60">
        <v>2022</v>
      </c>
      <c r="V42" s="60">
        <v>2023</v>
      </c>
    </row>
    <row r="43" spans="1:22" x14ac:dyDescent="0.2">
      <c r="B43" s="54"/>
      <c r="C43" s="54">
        <f>SUM(C39:C42)</f>
        <v>18225</v>
      </c>
      <c r="D43" s="54">
        <f>SUM(D39:D42)</f>
        <v>1739</v>
      </c>
      <c r="E43" s="54">
        <f>SUM(E39:E42)</f>
        <v>646</v>
      </c>
      <c r="F43" s="54">
        <f>SUM(F39:F42)</f>
        <v>39</v>
      </c>
      <c r="G43" s="62">
        <f>(C43/30)/D43</f>
        <v>0.34933870040253018</v>
      </c>
      <c r="I43" t="s">
        <v>17</v>
      </c>
      <c r="J43">
        <v>444</v>
      </c>
      <c r="K43">
        <v>488</v>
      </c>
      <c r="L43">
        <v>497</v>
      </c>
      <c r="M43">
        <v>529</v>
      </c>
      <c r="N43">
        <v>631</v>
      </c>
      <c r="O43">
        <v>956</v>
      </c>
      <c r="P43">
        <v>1020</v>
      </c>
      <c r="Q43">
        <v>1235</v>
      </c>
      <c r="R43">
        <v>1266</v>
      </c>
      <c r="S43">
        <v>1128</v>
      </c>
      <c r="T43">
        <v>449</v>
      </c>
      <c r="U43">
        <v>850</v>
      </c>
      <c r="V43" s="46">
        <v>1006</v>
      </c>
    </row>
    <row r="44" spans="1:22" x14ac:dyDescent="0.2">
      <c r="B44" s="54"/>
      <c r="C44" s="54"/>
      <c r="D44" s="54"/>
      <c r="E44" s="54"/>
      <c r="F44" s="54"/>
      <c r="G44" s="62"/>
      <c r="I44" t="s">
        <v>19</v>
      </c>
      <c r="J44">
        <v>596</v>
      </c>
      <c r="K44">
        <v>553</v>
      </c>
      <c r="L44">
        <v>758</v>
      </c>
      <c r="M44">
        <v>538</v>
      </c>
      <c r="N44">
        <v>838</v>
      </c>
      <c r="O44">
        <v>953</v>
      </c>
      <c r="P44">
        <v>1190</v>
      </c>
      <c r="Q44">
        <v>1390</v>
      </c>
      <c r="R44">
        <v>1496</v>
      </c>
      <c r="S44">
        <v>1558</v>
      </c>
      <c r="T44">
        <v>926</v>
      </c>
      <c r="U44">
        <v>1209</v>
      </c>
      <c r="V44" s="46">
        <v>1432</v>
      </c>
    </row>
    <row r="45" spans="1:22" x14ac:dyDescent="0.2">
      <c r="A45" t="s">
        <v>15</v>
      </c>
      <c r="B45" s="54" t="s">
        <v>37</v>
      </c>
      <c r="C45" s="54">
        <v>6918</v>
      </c>
      <c r="D45" s="54">
        <v>531</v>
      </c>
      <c r="E45" s="54">
        <v>164</v>
      </c>
      <c r="F45" s="54">
        <v>6</v>
      </c>
      <c r="G45" s="62">
        <v>0.42026608347002004</v>
      </c>
      <c r="I45" t="s">
        <v>21</v>
      </c>
      <c r="J45">
        <v>577</v>
      </c>
      <c r="K45">
        <v>725</v>
      </c>
      <c r="L45">
        <v>767</v>
      </c>
      <c r="M45">
        <v>696</v>
      </c>
      <c r="N45">
        <v>808</v>
      </c>
      <c r="O45">
        <v>1192</v>
      </c>
      <c r="P45">
        <v>1310</v>
      </c>
      <c r="Q45">
        <v>1518</v>
      </c>
      <c r="R45">
        <v>1564</v>
      </c>
      <c r="S45">
        <v>1464</v>
      </c>
      <c r="T45">
        <v>1059</v>
      </c>
      <c r="U45">
        <v>1245</v>
      </c>
      <c r="V45" s="46">
        <v>1346</v>
      </c>
    </row>
    <row r="46" spans="1:22" x14ac:dyDescent="0.2">
      <c r="A46" t="s">
        <v>18</v>
      </c>
      <c r="B46" s="54" t="s">
        <v>37</v>
      </c>
      <c r="C46" s="54">
        <v>17671</v>
      </c>
      <c r="D46" s="54">
        <v>804</v>
      </c>
      <c r="E46" s="54">
        <v>274</v>
      </c>
      <c r="F46" s="54">
        <v>17</v>
      </c>
      <c r="G46" s="62">
        <v>0.70899534585138824</v>
      </c>
      <c r="I46" t="s">
        <v>23</v>
      </c>
      <c r="J46">
        <v>631</v>
      </c>
      <c r="K46">
        <v>820</v>
      </c>
      <c r="L46">
        <v>905</v>
      </c>
      <c r="M46">
        <v>988</v>
      </c>
      <c r="N46">
        <v>863</v>
      </c>
      <c r="O46">
        <v>1250</v>
      </c>
      <c r="P46">
        <v>1279</v>
      </c>
      <c r="Q46">
        <v>1748</v>
      </c>
      <c r="R46">
        <v>2030</v>
      </c>
      <c r="S46">
        <v>597</v>
      </c>
      <c r="T46">
        <v>1159</v>
      </c>
      <c r="U46">
        <v>1722</v>
      </c>
      <c r="V46" s="46">
        <v>1711</v>
      </c>
    </row>
    <row r="47" spans="1:22" x14ac:dyDescent="0.2">
      <c r="A47" t="s">
        <v>20</v>
      </c>
      <c r="B47" s="54" t="s">
        <v>37</v>
      </c>
      <c r="C47" s="54">
        <v>4733</v>
      </c>
      <c r="D47" s="54">
        <v>230</v>
      </c>
      <c r="E47" s="54">
        <v>103</v>
      </c>
      <c r="F47" s="54">
        <v>5</v>
      </c>
      <c r="G47" s="62">
        <v>0.66381486676016832</v>
      </c>
      <c r="I47" t="s">
        <v>24</v>
      </c>
      <c r="J47">
        <v>1123</v>
      </c>
      <c r="K47">
        <v>1449</v>
      </c>
      <c r="L47">
        <v>1252</v>
      </c>
      <c r="M47">
        <v>1505</v>
      </c>
      <c r="N47">
        <v>1663</v>
      </c>
      <c r="O47">
        <v>1850</v>
      </c>
      <c r="P47">
        <v>2123</v>
      </c>
      <c r="Q47">
        <v>2192</v>
      </c>
      <c r="R47">
        <v>2352</v>
      </c>
      <c r="S47">
        <v>1534</v>
      </c>
      <c r="T47">
        <v>1927</v>
      </c>
      <c r="U47">
        <v>2225</v>
      </c>
      <c r="V47" s="46">
        <v>2121</v>
      </c>
    </row>
    <row r="48" spans="1:22" x14ac:dyDescent="0.2">
      <c r="A48" t="s">
        <v>22</v>
      </c>
      <c r="B48" s="54" t="s">
        <v>37</v>
      </c>
      <c r="C48" s="54">
        <v>7043</v>
      </c>
      <c r="D48" s="54">
        <v>342</v>
      </c>
      <c r="E48" s="54">
        <v>130</v>
      </c>
      <c r="F48" s="54">
        <v>14</v>
      </c>
      <c r="G48" s="62">
        <v>0.66430862101490284</v>
      </c>
      <c r="I48" t="s">
        <v>25</v>
      </c>
      <c r="J48">
        <v>1739</v>
      </c>
      <c r="K48">
        <v>2071</v>
      </c>
      <c r="L48">
        <v>2138</v>
      </c>
      <c r="M48">
        <v>2448</v>
      </c>
      <c r="N48">
        <v>2372</v>
      </c>
      <c r="O48">
        <v>2676</v>
      </c>
      <c r="P48">
        <v>2595</v>
      </c>
      <c r="Q48">
        <v>2686</v>
      </c>
      <c r="R48">
        <v>2862</v>
      </c>
      <c r="S48">
        <v>2129</v>
      </c>
      <c r="T48">
        <v>2584</v>
      </c>
      <c r="U48">
        <v>2351</v>
      </c>
      <c r="V48" s="46">
        <v>2422</v>
      </c>
    </row>
    <row r="49" spans="1:22" x14ac:dyDescent="0.2">
      <c r="B49" s="54"/>
      <c r="C49" s="54">
        <f>SUM(C45:C48)</f>
        <v>36365</v>
      </c>
      <c r="D49" s="54">
        <f>SUM(D45:D48)</f>
        <v>1907</v>
      </c>
      <c r="E49" s="54">
        <f>SUM(E45:E48)</f>
        <v>671</v>
      </c>
      <c r="F49" s="54">
        <f>SUM(F45:F48)</f>
        <v>42</v>
      </c>
      <c r="G49" s="62">
        <f>(C49/31)/D49</f>
        <v>0.61513608606661363</v>
      </c>
      <c r="I49" t="s">
        <v>27</v>
      </c>
      <c r="J49">
        <v>1907</v>
      </c>
      <c r="K49">
        <v>2099</v>
      </c>
      <c r="L49">
        <v>2179</v>
      </c>
      <c r="M49">
        <v>2468</v>
      </c>
      <c r="N49">
        <v>2495</v>
      </c>
      <c r="O49">
        <v>2701</v>
      </c>
      <c r="P49">
        <v>2784</v>
      </c>
      <c r="Q49">
        <v>2836</v>
      </c>
      <c r="R49">
        <v>2810</v>
      </c>
      <c r="S49">
        <v>2641</v>
      </c>
      <c r="T49">
        <v>2601</v>
      </c>
      <c r="U49">
        <v>2558</v>
      </c>
      <c r="V49" s="46">
        <v>2645</v>
      </c>
    </row>
    <row r="50" spans="1:22" x14ac:dyDescent="0.2">
      <c r="B50" s="54"/>
      <c r="C50" s="54"/>
      <c r="D50" s="54"/>
      <c r="E50" s="54"/>
      <c r="F50" s="54"/>
      <c r="G50" s="62"/>
      <c r="I50" t="s">
        <v>28</v>
      </c>
      <c r="J50">
        <v>1913</v>
      </c>
      <c r="K50">
        <v>2123</v>
      </c>
      <c r="L50">
        <v>2263</v>
      </c>
      <c r="M50">
        <v>2446</v>
      </c>
      <c r="N50">
        <v>2491</v>
      </c>
      <c r="O50">
        <v>2642</v>
      </c>
      <c r="P50">
        <v>2781</v>
      </c>
      <c r="Q50">
        <v>2817</v>
      </c>
      <c r="R50">
        <v>2869</v>
      </c>
      <c r="S50">
        <v>2489</v>
      </c>
      <c r="T50">
        <v>2651</v>
      </c>
      <c r="U50">
        <v>2545</v>
      </c>
      <c r="V50" s="46">
        <v>2636</v>
      </c>
    </row>
    <row r="51" spans="1:22" x14ac:dyDescent="0.2">
      <c r="A51" t="s">
        <v>15</v>
      </c>
      <c r="B51" s="54" t="s">
        <v>38</v>
      </c>
      <c r="C51" s="54">
        <v>5938</v>
      </c>
      <c r="D51" s="54">
        <v>531</v>
      </c>
      <c r="E51" s="54">
        <v>164</v>
      </c>
      <c r="F51" s="54">
        <v>6</v>
      </c>
      <c r="G51" s="62">
        <v>0.36073142579430173</v>
      </c>
      <c r="I51" t="s">
        <v>29</v>
      </c>
      <c r="J51">
        <v>1128</v>
      </c>
      <c r="K51">
        <v>1618</v>
      </c>
      <c r="L51">
        <v>1401</v>
      </c>
      <c r="M51">
        <v>1672</v>
      </c>
      <c r="N51">
        <v>1882</v>
      </c>
      <c r="O51">
        <v>2090</v>
      </c>
      <c r="P51">
        <v>2363</v>
      </c>
      <c r="Q51">
        <v>2451</v>
      </c>
      <c r="R51">
        <v>2400</v>
      </c>
      <c r="S51">
        <v>1857</v>
      </c>
      <c r="T51">
        <v>2330</v>
      </c>
      <c r="U51">
        <v>2360</v>
      </c>
      <c r="V51" s="46">
        <v>2470</v>
      </c>
    </row>
    <row r="52" spans="1:22" x14ac:dyDescent="0.2">
      <c r="A52" t="s">
        <v>18</v>
      </c>
      <c r="B52" s="54" t="s">
        <v>38</v>
      </c>
      <c r="C52" s="54">
        <v>15957</v>
      </c>
      <c r="D52" s="54">
        <v>810</v>
      </c>
      <c r="E52" s="54">
        <v>275</v>
      </c>
      <c r="F52" s="54">
        <v>17</v>
      </c>
      <c r="G52" s="62">
        <v>0.63548387096774195</v>
      </c>
      <c r="I52" t="s">
        <v>30</v>
      </c>
      <c r="J52">
        <v>694</v>
      </c>
      <c r="K52">
        <v>781</v>
      </c>
      <c r="L52">
        <v>867</v>
      </c>
      <c r="M52">
        <v>1096</v>
      </c>
      <c r="N52">
        <v>1209</v>
      </c>
      <c r="O52">
        <v>1241</v>
      </c>
      <c r="P52">
        <v>1503</v>
      </c>
      <c r="Q52">
        <v>1829</v>
      </c>
      <c r="R52">
        <v>1772</v>
      </c>
      <c r="S52">
        <v>1061</v>
      </c>
      <c r="T52">
        <v>1762</v>
      </c>
      <c r="U52">
        <v>1840</v>
      </c>
      <c r="V52" s="46">
        <v>1717</v>
      </c>
    </row>
    <row r="53" spans="1:22" x14ac:dyDescent="0.2">
      <c r="A53" t="s">
        <v>20</v>
      </c>
      <c r="B53" s="54" t="s">
        <v>38</v>
      </c>
      <c r="C53" s="54">
        <v>4686</v>
      </c>
      <c r="D53" s="54">
        <v>230</v>
      </c>
      <c r="E53" s="54">
        <v>103</v>
      </c>
      <c r="F53" s="54">
        <v>5</v>
      </c>
      <c r="G53" s="62">
        <v>0.65722300140252454</v>
      </c>
      <c r="I53" t="s">
        <v>31</v>
      </c>
      <c r="J53">
        <v>650</v>
      </c>
      <c r="K53">
        <v>677</v>
      </c>
      <c r="L53">
        <v>611</v>
      </c>
      <c r="M53">
        <v>797</v>
      </c>
      <c r="N53">
        <v>559</v>
      </c>
      <c r="O53">
        <v>1140</v>
      </c>
      <c r="P53">
        <v>1210</v>
      </c>
      <c r="Q53">
        <v>1620</v>
      </c>
      <c r="R53">
        <v>1653</v>
      </c>
      <c r="S53">
        <v>832</v>
      </c>
      <c r="T53">
        <v>1319</v>
      </c>
      <c r="U53">
        <v>1425</v>
      </c>
      <c r="V53" s="46">
        <v>1611</v>
      </c>
    </row>
    <row r="54" spans="1:22" x14ac:dyDescent="0.2">
      <c r="A54" t="s">
        <v>22</v>
      </c>
      <c r="B54" s="54" t="s">
        <v>38</v>
      </c>
      <c r="C54" s="54">
        <v>5487</v>
      </c>
      <c r="D54" s="54">
        <v>342</v>
      </c>
      <c r="E54" s="54">
        <v>130</v>
      </c>
      <c r="F54" s="54">
        <v>14</v>
      </c>
      <c r="G54" s="62">
        <v>0.51754385964912286</v>
      </c>
      <c r="I54" t="s">
        <v>32</v>
      </c>
      <c r="J54" s="50">
        <v>601</v>
      </c>
      <c r="K54" s="50">
        <v>753</v>
      </c>
      <c r="L54" s="50">
        <v>627</v>
      </c>
      <c r="M54" s="50">
        <v>648</v>
      </c>
      <c r="N54" s="50">
        <v>674</v>
      </c>
      <c r="O54" s="50">
        <v>964</v>
      </c>
      <c r="P54" s="50">
        <v>1185</v>
      </c>
      <c r="Q54" s="50">
        <v>1524</v>
      </c>
      <c r="R54" s="50">
        <v>1494</v>
      </c>
      <c r="S54" s="50">
        <v>742</v>
      </c>
      <c r="T54" s="50">
        <v>1239</v>
      </c>
      <c r="U54" s="50">
        <v>975</v>
      </c>
      <c r="V54" s="49">
        <v>1398</v>
      </c>
    </row>
    <row r="55" spans="1:22" x14ac:dyDescent="0.2">
      <c r="B55" s="54"/>
      <c r="C55" s="54">
        <f>SUM(C51:C54)</f>
        <v>32068</v>
      </c>
      <c r="D55" s="54">
        <f>SUM(D51:D54)</f>
        <v>1913</v>
      </c>
      <c r="E55" s="54">
        <f>SUM(E51:E54)</f>
        <v>672</v>
      </c>
      <c r="F55" s="54">
        <f>SUM(F51:F54)</f>
        <v>42</v>
      </c>
      <c r="G55" s="62">
        <f>(C55/31)/D55</f>
        <v>0.54074836011668892</v>
      </c>
      <c r="J55" s="18">
        <f>AVERAGE(J43:J54)</f>
        <v>1000.25</v>
      </c>
      <c r="K55" s="18">
        <f t="shared" ref="K55:P55" si="1">AVERAGE(K43:K54)</f>
        <v>1179.75</v>
      </c>
      <c r="L55" s="18">
        <f t="shared" si="1"/>
        <v>1188.75</v>
      </c>
      <c r="M55" s="18">
        <f t="shared" si="1"/>
        <v>1319.25</v>
      </c>
      <c r="N55" s="18">
        <f t="shared" si="1"/>
        <v>1373.75</v>
      </c>
      <c r="O55" s="18">
        <f t="shared" si="1"/>
        <v>1637.9166666666667</v>
      </c>
      <c r="P55" s="18">
        <f t="shared" si="1"/>
        <v>1778.5833333333333</v>
      </c>
      <c r="Q55" s="18">
        <f>AVERAGE(Q43:Q54)</f>
        <v>1987.1666666666667</v>
      </c>
      <c r="R55" s="18">
        <f>AVERAGE(R43:R54)</f>
        <v>2047.3333333333333</v>
      </c>
      <c r="S55" s="18">
        <f>AVERAGE(S43:S54)</f>
        <v>1502.6666666666667</v>
      </c>
      <c r="T55" s="18">
        <f>AVERAGE(T43:T54)</f>
        <v>1667.1666666666667</v>
      </c>
      <c r="U55" s="18">
        <f t="shared" ref="U55:V55" si="2">AVERAGE(U43:U54)</f>
        <v>1775.4166666666667</v>
      </c>
      <c r="V55" s="18">
        <f t="shared" si="2"/>
        <v>1876.25</v>
      </c>
    </row>
    <row r="56" spans="1:22" x14ac:dyDescent="0.2">
      <c r="B56" s="54"/>
      <c r="C56" s="54"/>
      <c r="D56" s="54"/>
      <c r="E56" s="54"/>
      <c r="F56" s="54"/>
      <c r="G56" s="62"/>
    </row>
    <row r="57" spans="1:22" x14ac:dyDescent="0.2">
      <c r="A57" t="s">
        <v>15</v>
      </c>
      <c r="B57" s="54" t="s">
        <v>39</v>
      </c>
      <c r="C57" s="54">
        <v>795</v>
      </c>
      <c r="D57" s="54">
        <v>141</v>
      </c>
      <c r="E57" s="54">
        <v>54</v>
      </c>
      <c r="F57" s="54">
        <v>2</v>
      </c>
      <c r="G57" s="62">
        <v>0.18794326241134751</v>
      </c>
      <c r="I57" s="74" t="s">
        <v>14</v>
      </c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</row>
    <row r="58" spans="1:22" x14ac:dyDescent="0.2">
      <c r="A58" t="s">
        <v>18</v>
      </c>
      <c r="B58" s="54" t="s">
        <v>39</v>
      </c>
      <c r="C58" s="54">
        <v>3186</v>
      </c>
      <c r="D58" s="54">
        <v>605</v>
      </c>
      <c r="E58" s="54">
        <v>208</v>
      </c>
      <c r="F58" s="54">
        <v>12</v>
      </c>
      <c r="G58" s="62">
        <v>0.17553719008264462</v>
      </c>
      <c r="I58" s="60"/>
      <c r="J58" s="60">
        <v>2011</v>
      </c>
      <c r="K58" s="60">
        <v>2012</v>
      </c>
      <c r="L58" s="60">
        <v>2013</v>
      </c>
      <c r="M58" s="60">
        <v>2014</v>
      </c>
      <c r="N58" s="60">
        <v>2015</v>
      </c>
      <c r="O58" s="60">
        <v>2016</v>
      </c>
      <c r="P58" s="60">
        <v>2017</v>
      </c>
      <c r="Q58" s="60">
        <v>2018</v>
      </c>
      <c r="R58" s="60">
        <v>2019</v>
      </c>
      <c r="S58" s="60">
        <v>2020</v>
      </c>
      <c r="T58" s="60">
        <v>2021</v>
      </c>
      <c r="U58" s="60">
        <v>2022</v>
      </c>
      <c r="V58" s="60">
        <v>2023</v>
      </c>
    </row>
    <row r="59" spans="1:22" x14ac:dyDescent="0.2">
      <c r="A59" t="s">
        <v>20</v>
      </c>
      <c r="B59" s="54" t="s">
        <v>39</v>
      </c>
      <c r="C59" s="54">
        <v>1703</v>
      </c>
      <c r="D59" s="54">
        <v>221</v>
      </c>
      <c r="E59" s="54">
        <v>99</v>
      </c>
      <c r="F59" s="54">
        <v>4</v>
      </c>
      <c r="G59" s="62">
        <v>0.25686274509803919</v>
      </c>
      <c r="I59" t="s">
        <v>17</v>
      </c>
      <c r="J59" s="9">
        <v>8.6999999999999994E-3</v>
      </c>
      <c r="K59" s="9">
        <v>2.92E-2</v>
      </c>
      <c r="L59" s="9">
        <v>6.2E-2</v>
      </c>
      <c r="M59" s="9">
        <v>8.8700000000000001E-2</v>
      </c>
      <c r="N59" s="9">
        <v>0.11890000000000001</v>
      </c>
      <c r="O59" s="9">
        <v>0.1386</v>
      </c>
      <c r="P59" s="6">
        <v>8.4187223276407347E-2</v>
      </c>
      <c r="Q59" s="6">
        <v>9.2229332636802927E-2</v>
      </c>
      <c r="R59" s="6">
        <v>8.5099999999999995E-2</v>
      </c>
      <c r="S59" s="20">
        <v>8.6622054449782659E-2</v>
      </c>
      <c r="T59" s="24">
        <v>4.2962856527049363E-2</v>
      </c>
      <c r="U59" s="20">
        <v>5.2941176470588235E-2</v>
      </c>
      <c r="V59" s="53">
        <v>7.4616815237606618E-2</v>
      </c>
    </row>
    <row r="60" spans="1:22" x14ac:dyDescent="0.2">
      <c r="A60" t="s">
        <v>22</v>
      </c>
      <c r="B60" s="54" t="s">
        <v>39</v>
      </c>
      <c r="C60" s="54">
        <v>706</v>
      </c>
      <c r="D60" s="54">
        <v>161</v>
      </c>
      <c r="E60" s="54">
        <v>77</v>
      </c>
      <c r="F60" s="54">
        <v>10</v>
      </c>
      <c r="G60" s="62">
        <v>0.14616977225672878</v>
      </c>
      <c r="I60" t="s">
        <v>19</v>
      </c>
      <c r="J60" s="11">
        <v>0.05</v>
      </c>
      <c r="K60" s="9">
        <v>8.3199999999999996E-2</v>
      </c>
      <c r="L60" s="9">
        <v>9.69E-2</v>
      </c>
      <c r="M60" s="9">
        <v>0.1492</v>
      </c>
      <c r="N60" s="9">
        <v>0.13370000000000001</v>
      </c>
      <c r="O60" s="9">
        <v>0.20949999999999999</v>
      </c>
      <c r="P60" s="6">
        <v>0.13591759284358906</v>
      </c>
      <c r="Q60" s="6">
        <v>0.16029241123230448</v>
      </c>
      <c r="R60" s="6">
        <v>0.15544678281869934</v>
      </c>
      <c r="S60" s="20">
        <v>0.16318445398610065</v>
      </c>
      <c r="T60" s="24">
        <v>8.9170009256402352E-2</v>
      </c>
      <c r="U60" s="20">
        <v>0.17192484934420418</v>
      </c>
      <c r="V60" s="53">
        <v>0.21987230646448525</v>
      </c>
    </row>
    <row r="61" spans="1:22" x14ac:dyDescent="0.2">
      <c r="B61" s="54"/>
      <c r="C61" s="54">
        <f>SUM(C57:C60)</f>
        <v>6390</v>
      </c>
      <c r="D61" s="54">
        <f>SUM(D57:D60)</f>
        <v>1128</v>
      </c>
      <c r="E61" s="54">
        <f>SUM(E57:E60)</f>
        <v>438</v>
      </c>
      <c r="F61" s="54">
        <f>SUM(F57:F60)</f>
        <v>28</v>
      </c>
      <c r="G61" s="62">
        <f>(C61/30)/D61</f>
        <v>0.18882978723404256</v>
      </c>
      <c r="I61" t="s">
        <v>21</v>
      </c>
      <c r="J61" s="9">
        <v>7.7899999999999997E-2</v>
      </c>
      <c r="K61" s="9">
        <v>9.0499999999999997E-2</v>
      </c>
      <c r="L61" s="9">
        <v>0.17580000000000001</v>
      </c>
      <c r="M61" s="9">
        <v>0.1186</v>
      </c>
      <c r="N61" s="9">
        <v>0.1764</v>
      </c>
      <c r="O61" s="9">
        <v>0.2868</v>
      </c>
      <c r="P61" s="6">
        <v>0.22403348928835262</v>
      </c>
      <c r="Q61" s="6">
        <v>0.24918186068256193</v>
      </c>
      <c r="R61" s="6">
        <v>0.24360613810741688</v>
      </c>
      <c r="S61" s="20">
        <v>0.13216111404900405</v>
      </c>
      <c r="T61" s="24">
        <v>8.8671601328094068E-2</v>
      </c>
      <c r="U61" s="20">
        <v>0.2405233838580127</v>
      </c>
      <c r="V61" s="53">
        <v>0.25118631069357233</v>
      </c>
    </row>
    <row r="62" spans="1:22" x14ac:dyDescent="0.2">
      <c r="B62" s="54"/>
      <c r="C62" s="54"/>
      <c r="D62" s="54"/>
      <c r="E62" s="54"/>
      <c r="F62" s="54"/>
      <c r="G62" s="62"/>
      <c r="I62" t="s">
        <v>23</v>
      </c>
      <c r="J62" s="9">
        <v>7.0900000000000005E-2</v>
      </c>
      <c r="K62" s="9">
        <v>7.6300000000000007E-2</v>
      </c>
      <c r="L62" s="9">
        <v>0.1087</v>
      </c>
      <c r="M62" s="9">
        <v>0.13109999999999999</v>
      </c>
      <c r="N62" s="9">
        <v>0.18360000000000001</v>
      </c>
      <c r="O62" s="9">
        <v>0.34989999999999999</v>
      </c>
      <c r="P62" s="6">
        <v>0.30636333829352569</v>
      </c>
      <c r="Q62" s="6">
        <v>0.22060234738318449</v>
      </c>
      <c r="R62" s="6">
        <v>0.230605434609884</v>
      </c>
      <c r="S62" s="20">
        <v>1.2841987716359577E-2</v>
      </c>
      <c r="T62" s="24">
        <v>5.7693413862525161E-2</v>
      </c>
      <c r="U62" s="20">
        <v>0.23021680216802168</v>
      </c>
      <c r="V62" s="53">
        <v>0.27821936489382426</v>
      </c>
    </row>
    <row r="63" spans="1:22" x14ac:dyDescent="0.2">
      <c r="A63" t="s">
        <v>15</v>
      </c>
      <c r="B63" s="54" t="s">
        <v>40</v>
      </c>
      <c r="C63" s="54">
        <v>73</v>
      </c>
      <c r="D63" s="54">
        <v>141</v>
      </c>
      <c r="E63" s="54">
        <v>54</v>
      </c>
      <c r="F63" s="54">
        <v>2</v>
      </c>
      <c r="G63" s="62">
        <v>1.6700983756577442E-2</v>
      </c>
      <c r="I63" t="s">
        <v>24</v>
      </c>
      <c r="J63" s="9">
        <v>0.13519999999999999</v>
      </c>
      <c r="K63" s="9">
        <v>0.14760000000000001</v>
      </c>
      <c r="L63" s="9">
        <v>0.26469999999999999</v>
      </c>
      <c r="M63" s="9">
        <v>0.20130000000000001</v>
      </c>
      <c r="N63" s="9">
        <v>0.29149999999999998</v>
      </c>
      <c r="O63" s="9">
        <v>0.3377</v>
      </c>
      <c r="P63" s="6">
        <v>0.33818546487775974</v>
      </c>
      <c r="Q63" s="6">
        <v>0.33472156816576409</v>
      </c>
      <c r="R63" s="6">
        <v>0.31734145271011632</v>
      </c>
      <c r="S63" s="20">
        <v>0.1026412078899777</v>
      </c>
      <c r="T63" s="24">
        <v>0.11751510788958267</v>
      </c>
      <c r="U63" s="20">
        <v>0.34438564697354113</v>
      </c>
      <c r="V63" s="53">
        <v>0.46343021398914086</v>
      </c>
    </row>
    <row r="64" spans="1:22" x14ac:dyDescent="0.2">
      <c r="A64" t="s">
        <v>18</v>
      </c>
      <c r="B64" s="54" t="s">
        <v>40</v>
      </c>
      <c r="C64" s="54">
        <v>1155</v>
      </c>
      <c r="D64" s="54">
        <v>338</v>
      </c>
      <c r="E64" s="54">
        <v>138</v>
      </c>
      <c r="F64" s="54">
        <v>5</v>
      </c>
      <c r="G64" s="62">
        <v>0.11023096010689062</v>
      </c>
      <c r="I64" t="s">
        <v>25</v>
      </c>
      <c r="J64" s="9">
        <v>0.34389999999999998</v>
      </c>
      <c r="K64" s="9">
        <v>0.33389999999999997</v>
      </c>
      <c r="L64" s="9">
        <v>0.40789999999999998</v>
      </c>
      <c r="M64" s="9">
        <v>0.38009999999999999</v>
      </c>
      <c r="N64" s="9">
        <v>0.46239999999999998</v>
      </c>
      <c r="O64" s="9">
        <v>0.48649999999999999</v>
      </c>
      <c r="P64" s="6">
        <v>0.46299956492013178</v>
      </c>
      <c r="Q64" s="6">
        <v>0.43700910335551124</v>
      </c>
      <c r="R64" s="6">
        <v>0.45470120150582716</v>
      </c>
      <c r="S64" s="20">
        <v>0.24501330828244872</v>
      </c>
      <c r="T64" s="24">
        <v>0.2443498452012384</v>
      </c>
      <c r="U64" s="20">
        <v>0.60021267545725221</v>
      </c>
      <c r="V64" s="53">
        <v>0.62880539499036614</v>
      </c>
    </row>
    <row r="65" spans="1:22" x14ac:dyDescent="0.2">
      <c r="A65" t="s">
        <v>20</v>
      </c>
      <c r="B65" s="54" t="s">
        <v>40</v>
      </c>
      <c r="C65" s="54">
        <v>721</v>
      </c>
      <c r="D65" s="54">
        <v>215</v>
      </c>
      <c r="E65" s="54">
        <v>95</v>
      </c>
      <c r="F65" s="54">
        <v>3</v>
      </c>
      <c r="G65" s="62">
        <v>0.10817704426106527</v>
      </c>
      <c r="I65" t="s">
        <v>27</v>
      </c>
      <c r="J65" s="9">
        <v>0.61509999999999998</v>
      </c>
      <c r="K65" s="9">
        <v>0.63060000000000005</v>
      </c>
      <c r="L65" s="9">
        <v>0.67369999999999997</v>
      </c>
      <c r="M65" s="9">
        <v>0.61839999999999995</v>
      </c>
      <c r="N65" s="9">
        <v>0.6643</v>
      </c>
      <c r="O65" s="9">
        <v>0.69120000000000004</v>
      </c>
      <c r="P65" s="6">
        <v>0.62703930292918064</v>
      </c>
      <c r="Q65" s="6">
        <v>0.59907184130306201</v>
      </c>
      <c r="R65" s="6">
        <v>0.62682814831821843</v>
      </c>
      <c r="S65" s="20">
        <v>0.59091741886626514</v>
      </c>
      <c r="T65" s="24">
        <v>0.60510225595614597</v>
      </c>
      <c r="U65" s="20">
        <v>0.69847915458145227</v>
      </c>
      <c r="V65" s="53">
        <v>0.67096774193548392</v>
      </c>
    </row>
    <row r="66" spans="1:22" x14ac:dyDescent="0.2">
      <c r="A66" t="s">
        <v>22</v>
      </c>
      <c r="B66" s="54" t="s">
        <v>40</v>
      </c>
      <c r="C66" s="54">
        <v>0</v>
      </c>
      <c r="D66" s="54">
        <v>0</v>
      </c>
      <c r="E66" s="54">
        <v>0</v>
      </c>
      <c r="F66" s="54">
        <v>0</v>
      </c>
      <c r="G66" s="62">
        <v>0</v>
      </c>
      <c r="I66" t="s">
        <v>28</v>
      </c>
      <c r="J66" s="9">
        <v>0.54069999999999996</v>
      </c>
      <c r="K66" s="9">
        <v>0.54930000000000001</v>
      </c>
      <c r="L66" s="9">
        <v>0.5706</v>
      </c>
      <c r="M66" s="9">
        <v>0.60119999999999996</v>
      </c>
      <c r="N66" s="9">
        <v>0.63590000000000002</v>
      </c>
      <c r="O66" s="9">
        <v>0.6895</v>
      </c>
      <c r="P66" s="6">
        <v>0.62176520397629076</v>
      </c>
      <c r="Q66" s="6">
        <v>0.60144056248353883</v>
      </c>
      <c r="R66" s="6">
        <v>0.61405007926781274</v>
      </c>
      <c r="S66" s="20">
        <v>0.50494433572233954</v>
      </c>
      <c r="T66" s="24">
        <v>0.68493934121025546</v>
      </c>
      <c r="U66" s="20">
        <v>0.70549464478103807</v>
      </c>
      <c r="V66" s="53">
        <v>0.73067697880464044</v>
      </c>
    </row>
    <row r="67" spans="1:22" x14ac:dyDescent="0.2">
      <c r="B67" s="54"/>
      <c r="C67" s="54">
        <f>SUM(C63:C66)</f>
        <v>1949</v>
      </c>
      <c r="D67" s="54">
        <f>SUM(D63:D66)</f>
        <v>694</v>
      </c>
      <c r="E67" s="54">
        <f>SUM(E63:E66)</f>
        <v>287</v>
      </c>
      <c r="F67" s="54">
        <f>SUM(F63:F66)</f>
        <v>10</v>
      </c>
      <c r="G67" s="62">
        <f>(C67/31)/D67</f>
        <v>9.0592172538811938E-2</v>
      </c>
      <c r="I67" t="s">
        <v>29</v>
      </c>
      <c r="J67" s="9">
        <v>0.1888</v>
      </c>
      <c r="K67" s="9">
        <v>0.248</v>
      </c>
      <c r="L67" s="9">
        <v>0.33210000000000001</v>
      </c>
      <c r="M67" s="9">
        <v>0.32650000000000001</v>
      </c>
      <c r="N67" s="9">
        <v>0.43659999999999999</v>
      </c>
      <c r="O67" s="9">
        <v>0.55430000000000001</v>
      </c>
      <c r="P67" s="6">
        <v>0.48909942254924715</v>
      </c>
      <c r="Q67" s="6">
        <v>0.495610744791461</v>
      </c>
      <c r="R67" s="6">
        <v>0.47903225806451616</v>
      </c>
      <c r="S67" s="20">
        <v>0.13281278047029257</v>
      </c>
      <c r="T67" s="24">
        <v>0.53051502145922746</v>
      </c>
      <c r="U67" s="20">
        <v>0.56298022598870057</v>
      </c>
      <c r="V67" s="53">
        <v>0.58502024291497978</v>
      </c>
    </row>
    <row r="68" spans="1:22" x14ac:dyDescent="0.2">
      <c r="B68" s="54"/>
      <c r="C68" s="54"/>
      <c r="D68" s="54"/>
      <c r="E68" s="54"/>
      <c r="F68" s="54"/>
      <c r="G68" s="62"/>
      <c r="I68" t="s">
        <v>30</v>
      </c>
      <c r="J68" s="9">
        <v>9.06E-2</v>
      </c>
      <c r="K68" s="9">
        <v>0.20380000000000001</v>
      </c>
      <c r="L68" s="9">
        <v>0.2959</v>
      </c>
      <c r="M68" s="9">
        <v>0.19450000000000001</v>
      </c>
      <c r="N68" s="9">
        <v>0.2283</v>
      </c>
      <c r="O68" s="9">
        <v>0.4007</v>
      </c>
      <c r="P68" s="6">
        <v>0.31461807567660377</v>
      </c>
      <c r="Q68" s="6">
        <v>0.4021940422229669</v>
      </c>
      <c r="R68" s="6">
        <v>0.39334085778781036</v>
      </c>
      <c r="S68" s="20">
        <v>7.8167279802985615E-2</v>
      </c>
      <c r="T68" s="24">
        <v>0.35145179597964193</v>
      </c>
      <c r="U68" s="20">
        <v>0.30173562412342214</v>
      </c>
      <c r="V68" s="53">
        <v>0.46034907096022692</v>
      </c>
    </row>
    <row r="69" spans="1:22" x14ac:dyDescent="0.2">
      <c r="A69" t="s">
        <v>15</v>
      </c>
      <c r="B69" s="54" t="s">
        <v>41</v>
      </c>
      <c r="C69" s="54">
        <v>5</v>
      </c>
      <c r="D69" s="54">
        <v>141</v>
      </c>
      <c r="E69" s="54">
        <v>54</v>
      </c>
      <c r="F69" s="54">
        <v>2</v>
      </c>
      <c r="G69" s="62">
        <v>1.1820330969267139E-3</v>
      </c>
      <c r="I69" t="s">
        <v>31</v>
      </c>
      <c r="J69" s="9">
        <v>3.5999999999999997E-2</v>
      </c>
      <c r="K69" s="9">
        <v>0.1452</v>
      </c>
      <c r="L69" s="9">
        <v>7.7899999999999997E-2</v>
      </c>
      <c r="M69" s="9">
        <v>8.8300000000000003E-2</v>
      </c>
      <c r="N69" s="9">
        <v>0.18579999999999999</v>
      </c>
      <c r="O69" s="9">
        <v>0.1888</v>
      </c>
      <c r="P69" s="6">
        <v>0.18603039189549453</v>
      </c>
      <c r="Q69" s="6">
        <v>0.18211867781760258</v>
      </c>
      <c r="R69" s="6">
        <v>0.18004410358487991</v>
      </c>
      <c r="S69" s="20">
        <v>2.8966346153846155E-2</v>
      </c>
      <c r="T69" s="24">
        <v>0.13952489259540055</v>
      </c>
      <c r="U69" s="20">
        <v>0.15567251461988305</v>
      </c>
      <c r="V69" s="53">
        <v>0.18102627767432236</v>
      </c>
    </row>
    <row r="70" spans="1:22" x14ac:dyDescent="0.2">
      <c r="A70" t="s">
        <v>18</v>
      </c>
      <c r="B70" s="54" t="s">
        <v>41</v>
      </c>
      <c r="C70" s="54">
        <v>405</v>
      </c>
      <c r="D70" s="54">
        <v>294</v>
      </c>
      <c r="E70" s="54">
        <v>126</v>
      </c>
      <c r="F70" s="54">
        <v>5</v>
      </c>
      <c r="G70" s="62">
        <v>4.5918367346938778E-2</v>
      </c>
      <c r="I70" t="s">
        <v>32</v>
      </c>
      <c r="J70" s="9">
        <v>2.2499999999999999E-2</v>
      </c>
      <c r="K70" s="9">
        <v>4.1700000000000001E-2</v>
      </c>
      <c r="L70" s="9">
        <v>6.7100000000000007E-2</v>
      </c>
      <c r="M70" s="9">
        <v>0.14449999999999999</v>
      </c>
      <c r="N70" s="9">
        <v>9.3799999999999994E-2</v>
      </c>
      <c r="O70" s="9">
        <v>0.11169999999999999</v>
      </c>
      <c r="P70" s="6">
        <v>0.12410507690213693</v>
      </c>
      <c r="Q70" s="6">
        <v>0.17473118279569894</v>
      </c>
      <c r="R70" s="6">
        <v>0.12540484518720041</v>
      </c>
      <c r="S70" s="20">
        <v>2.7475871663333623E-2</v>
      </c>
      <c r="T70" s="24">
        <v>8.0163503345570042E-2</v>
      </c>
      <c r="U70" s="20">
        <v>9.2009925558312652E-2</v>
      </c>
      <c r="V70" s="53">
        <v>8.2352669712492499E-2</v>
      </c>
    </row>
    <row r="71" spans="1:22" x14ac:dyDescent="0.2">
      <c r="A71" t="s">
        <v>20</v>
      </c>
      <c r="B71" s="54" t="s">
        <v>41</v>
      </c>
      <c r="C71" s="54">
        <v>292</v>
      </c>
      <c r="D71" s="54">
        <v>215</v>
      </c>
      <c r="E71" s="54">
        <v>95</v>
      </c>
      <c r="F71" s="54">
        <v>3</v>
      </c>
      <c r="G71" s="62">
        <v>4.5271317829457362E-2</v>
      </c>
      <c r="J71" s="9">
        <f>L21</f>
        <v>2.3858190703465686E-2</v>
      </c>
      <c r="K71" s="9">
        <f>O21</f>
        <v>2.5309072999087905E-2</v>
      </c>
      <c r="L71" s="9">
        <f>R21</f>
        <v>0.36128891001541275</v>
      </c>
      <c r="M71" s="9">
        <f>U21</f>
        <v>0.34962579921655362</v>
      </c>
      <c r="N71" s="9">
        <f>X21</f>
        <v>0.40152666807932486</v>
      </c>
      <c r="O71" s="9">
        <f>AA21</f>
        <v>0.44553757801528415</v>
      </c>
      <c r="P71" s="9">
        <f>AD21</f>
        <v>0.39767990403321096</v>
      </c>
      <c r="Q71" s="9">
        <f>AG21</f>
        <v>0.38094163577016443</v>
      </c>
      <c r="R71" s="9">
        <f>AJ21</f>
        <v>0.37716686813897576</v>
      </c>
      <c r="S71" s="6">
        <f>AM21</f>
        <v>0.24764193944403254</v>
      </c>
      <c r="T71" s="6">
        <f>AP21</f>
        <v>0.33482777084682808</v>
      </c>
      <c r="U71" s="10">
        <f>AS21</f>
        <v>0.41978492411261104</v>
      </c>
      <c r="V71" s="10">
        <f>AV21</f>
        <v>0.44822720925775511</v>
      </c>
    </row>
    <row r="72" spans="1:22" x14ac:dyDescent="0.2">
      <c r="A72" t="s">
        <v>22</v>
      </c>
      <c r="B72" s="54" t="s">
        <v>41</v>
      </c>
      <c r="C72" s="54">
        <v>0</v>
      </c>
      <c r="D72" s="54">
        <v>0</v>
      </c>
      <c r="E72" s="54">
        <v>0</v>
      </c>
      <c r="F72" s="54">
        <v>0</v>
      </c>
      <c r="G72" s="62">
        <v>0</v>
      </c>
    </row>
    <row r="73" spans="1:22" x14ac:dyDescent="0.2">
      <c r="B73" s="54"/>
      <c r="C73" s="54">
        <f>SUM(C69:C72)</f>
        <v>702</v>
      </c>
      <c r="D73" s="54">
        <f>SUM(D69:D72)</f>
        <v>650</v>
      </c>
      <c r="E73" s="54">
        <f>SUM(E69:E72)</f>
        <v>275</v>
      </c>
      <c r="F73" s="54">
        <f>SUM(F69:F72)</f>
        <v>10</v>
      </c>
      <c r="G73" s="62">
        <f>(C73/30)/D73</f>
        <v>3.5999999999999997E-2</v>
      </c>
    </row>
    <row r="74" spans="1:22" x14ac:dyDescent="0.2">
      <c r="B74" s="54"/>
      <c r="C74" s="54"/>
      <c r="D74" s="54"/>
      <c r="E74" s="54"/>
      <c r="F74" s="54"/>
      <c r="G74" s="54"/>
      <c r="I74" s="74" t="s">
        <v>42</v>
      </c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</row>
    <row r="75" spans="1:22" x14ac:dyDescent="0.2">
      <c r="A75" t="s">
        <v>15</v>
      </c>
      <c r="B75" s="54" t="s">
        <v>44</v>
      </c>
      <c r="C75" s="54">
        <v>11</v>
      </c>
      <c r="D75" s="54">
        <v>141</v>
      </c>
      <c r="E75" s="54">
        <v>54</v>
      </c>
      <c r="F75" s="54">
        <v>2</v>
      </c>
      <c r="G75" s="62">
        <v>2.5165865934568751E-3</v>
      </c>
      <c r="I75" s="60"/>
      <c r="J75" s="60">
        <v>2011</v>
      </c>
      <c r="K75" s="60">
        <v>2012</v>
      </c>
      <c r="L75" s="60">
        <v>2013</v>
      </c>
      <c r="M75" s="60">
        <v>2014</v>
      </c>
      <c r="N75" s="60">
        <v>2015</v>
      </c>
      <c r="O75" s="60">
        <v>2016</v>
      </c>
      <c r="P75" s="60">
        <v>2017</v>
      </c>
      <c r="Q75" s="60">
        <v>2018</v>
      </c>
      <c r="R75" s="60">
        <v>2019</v>
      </c>
      <c r="S75" s="60">
        <v>2020</v>
      </c>
      <c r="T75" s="60">
        <v>2021</v>
      </c>
      <c r="U75" s="60">
        <v>2022</v>
      </c>
      <c r="V75" s="60">
        <v>20.23</v>
      </c>
    </row>
    <row r="76" spans="1:22" x14ac:dyDescent="0.2">
      <c r="A76" t="s">
        <v>18</v>
      </c>
      <c r="B76" s="54" t="s">
        <v>44</v>
      </c>
      <c r="C76" s="54">
        <v>345</v>
      </c>
      <c r="D76" s="54">
        <v>293</v>
      </c>
      <c r="E76" s="54">
        <v>126</v>
      </c>
      <c r="F76" s="54">
        <v>5</v>
      </c>
      <c r="G76" s="62">
        <v>3.7983045249366951E-2</v>
      </c>
      <c r="I76" t="s">
        <v>43</v>
      </c>
      <c r="J76">
        <v>2125739</v>
      </c>
      <c r="K76">
        <v>2477341</v>
      </c>
      <c r="L76">
        <v>2867438</v>
      </c>
      <c r="M76">
        <v>3287161</v>
      </c>
      <c r="N76">
        <v>4108890</v>
      </c>
      <c r="O76">
        <v>5169732</v>
      </c>
      <c r="P76">
        <v>5572987</v>
      </c>
      <c r="Q76">
        <v>5861081</v>
      </c>
      <c r="R76" s="17">
        <v>5791515</v>
      </c>
      <c r="S76">
        <v>2020155</v>
      </c>
      <c r="T76">
        <v>2458724</v>
      </c>
      <c r="U76">
        <v>5850770</v>
      </c>
      <c r="V76">
        <v>6569898</v>
      </c>
    </row>
    <row r="77" spans="1:22" x14ac:dyDescent="0.2">
      <c r="A77" t="s">
        <v>20</v>
      </c>
      <c r="B77" s="54" t="s">
        <v>44</v>
      </c>
      <c r="C77" s="54">
        <v>63</v>
      </c>
      <c r="D77" s="54">
        <v>167</v>
      </c>
      <c r="E77" s="54">
        <v>80</v>
      </c>
      <c r="F77" s="54">
        <v>2</v>
      </c>
      <c r="G77" s="62">
        <v>1.2169209967162449E-2</v>
      </c>
      <c r="I77" t="s">
        <v>45</v>
      </c>
      <c r="J77">
        <v>104525</v>
      </c>
      <c r="K77">
        <v>131138</v>
      </c>
      <c r="L77">
        <v>156761</v>
      </c>
      <c r="M77">
        <v>168354</v>
      </c>
      <c r="N77">
        <v>201333</v>
      </c>
      <c r="O77">
        <v>266360</v>
      </c>
      <c r="P77">
        <v>258167</v>
      </c>
      <c r="Q77">
        <v>276303</v>
      </c>
      <c r="R77">
        <v>281848</v>
      </c>
      <c r="S77">
        <v>135825</v>
      </c>
      <c r="T77">
        <f>AN21</f>
        <v>203748</v>
      </c>
      <c r="U77">
        <f>AQ21</f>
        <v>272032</v>
      </c>
      <c r="V77">
        <f>V39</f>
        <v>306960</v>
      </c>
    </row>
    <row r="78" spans="1:22" x14ac:dyDescent="0.2">
      <c r="A78" t="s">
        <v>22</v>
      </c>
      <c r="B78" t="s">
        <v>44</v>
      </c>
      <c r="C78">
        <v>0</v>
      </c>
      <c r="D78">
        <v>0</v>
      </c>
      <c r="E78">
        <v>0</v>
      </c>
      <c r="F78">
        <v>0</v>
      </c>
      <c r="G78" s="6">
        <v>0</v>
      </c>
    </row>
    <row r="79" spans="1:22" x14ac:dyDescent="0.2">
      <c r="C79">
        <f>SUM(C75:C78)</f>
        <v>419</v>
      </c>
      <c r="D79">
        <f>SUM(D75:D78)</f>
        <v>601</v>
      </c>
      <c r="E79">
        <f>SUM(E75:E78)</f>
        <v>260</v>
      </c>
      <c r="F79">
        <f>SUM(F75:F78)</f>
        <v>9</v>
      </c>
      <c r="G79" s="6">
        <f>(C79/31)/D79</f>
        <v>2.2489399388116581E-2</v>
      </c>
    </row>
    <row r="81" spans="1:7" x14ac:dyDescent="0.2">
      <c r="A81" s="60">
        <v>2012</v>
      </c>
      <c r="B81" s="60"/>
      <c r="C81" s="60"/>
      <c r="D81" s="60"/>
      <c r="E81" s="60"/>
      <c r="F81" s="60"/>
      <c r="G81" s="60"/>
    </row>
    <row r="83" spans="1:7" x14ac:dyDescent="0.2">
      <c r="A83" t="s">
        <v>15</v>
      </c>
      <c r="B83" t="s">
        <v>46</v>
      </c>
      <c r="C83">
        <v>2</v>
      </c>
      <c r="D83">
        <v>141</v>
      </c>
      <c r="E83">
        <v>54</v>
      </c>
      <c r="F83">
        <v>2</v>
      </c>
      <c r="G83" s="6">
        <v>4.5756119881034085E-4</v>
      </c>
    </row>
    <row r="84" spans="1:7" x14ac:dyDescent="0.2">
      <c r="A84" t="s">
        <v>18</v>
      </c>
      <c r="B84" t="s">
        <v>46</v>
      </c>
      <c r="C84">
        <v>242</v>
      </c>
      <c r="D84">
        <v>180</v>
      </c>
      <c r="E84">
        <v>82</v>
      </c>
      <c r="F84">
        <v>3</v>
      </c>
      <c r="G84" s="6">
        <v>4.3369175627240145E-2</v>
      </c>
    </row>
    <row r="85" spans="1:7" x14ac:dyDescent="0.2">
      <c r="A85" t="s">
        <v>20</v>
      </c>
      <c r="B85" t="s">
        <v>46</v>
      </c>
      <c r="C85">
        <v>197</v>
      </c>
      <c r="D85">
        <v>167</v>
      </c>
      <c r="E85">
        <v>80</v>
      </c>
      <c r="F85">
        <v>2</v>
      </c>
      <c r="G85" s="6">
        <v>3.8052926405254005E-2</v>
      </c>
    </row>
    <row r="86" spans="1:7" x14ac:dyDescent="0.2">
      <c r="A86" t="s">
        <v>22</v>
      </c>
      <c r="B86" t="s">
        <v>46</v>
      </c>
      <c r="C86">
        <v>0</v>
      </c>
      <c r="D86">
        <v>0</v>
      </c>
      <c r="E86">
        <v>0</v>
      </c>
      <c r="F86">
        <v>0</v>
      </c>
      <c r="G86" s="6">
        <v>0</v>
      </c>
    </row>
    <row r="87" spans="1:7" x14ac:dyDescent="0.2">
      <c r="C87">
        <f>SUM(C83:C86)</f>
        <v>441</v>
      </c>
      <c r="D87">
        <f>SUM(D83:D86)</f>
        <v>488</v>
      </c>
      <c r="E87">
        <f>SUM(E83:E86)</f>
        <v>216</v>
      </c>
      <c r="F87">
        <f>SUM(F83:F86)</f>
        <v>7</v>
      </c>
      <c r="G87" s="6">
        <f>(C87/31)/D87</f>
        <v>2.9151242728714968E-2</v>
      </c>
    </row>
    <row r="89" spans="1:7" x14ac:dyDescent="0.2">
      <c r="A89" t="s">
        <v>15</v>
      </c>
      <c r="B89" t="s">
        <v>47</v>
      </c>
      <c r="C89">
        <v>13</v>
      </c>
      <c r="D89">
        <v>141</v>
      </c>
      <c r="E89">
        <v>54</v>
      </c>
      <c r="F89">
        <v>2</v>
      </c>
      <c r="G89" s="6">
        <v>3.1792614331132307E-3</v>
      </c>
    </row>
    <row r="90" spans="1:7" x14ac:dyDescent="0.2">
      <c r="A90" t="s">
        <v>18</v>
      </c>
      <c r="B90" t="s">
        <v>47</v>
      </c>
      <c r="C90">
        <v>1222</v>
      </c>
      <c r="D90">
        <v>245</v>
      </c>
      <c r="E90">
        <v>117</v>
      </c>
      <c r="F90">
        <v>4</v>
      </c>
      <c r="G90" s="6">
        <v>0.17199155524278678</v>
      </c>
    </row>
    <row r="91" spans="1:7" x14ac:dyDescent="0.2">
      <c r="A91" t="s">
        <v>20</v>
      </c>
      <c r="B91" t="s">
        <v>47</v>
      </c>
      <c r="C91">
        <v>99</v>
      </c>
      <c r="D91">
        <v>167</v>
      </c>
      <c r="E91">
        <v>80</v>
      </c>
      <c r="F91">
        <v>2</v>
      </c>
      <c r="G91" s="6">
        <v>2.0441874870947761E-2</v>
      </c>
    </row>
    <row r="92" spans="1:7" x14ac:dyDescent="0.2">
      <c r="A92" t="s">
        <v>22</v>
      </c>
      <c r="B92" t="s">
        <v>47</v>
      </c>
      <c r="C92">
        <v>0</v>
      </c>
      <c r="D92">
        <v>0</v>
      </c>
      <c r="E92">
        <v>0</v>
      </c>
      <c r="F92">
        <v>0</v>
      </c>
      <c r="G92" s="6">
        <v>0</v>
      </c>
    </row>
    <row r="93" spans="1:7" x14ac:dyDescent="0.2">
      <c r="C93">
        <f>SUM(C89:C92)</f>
        <v>1334</v>
      </c>
      <c r="D93">
        <f>SUM(D89:D92)</f>
        <v>553</v>
      </c>
      <c r="E93">
        <f>SUM(E89:E92)</f>
        <v>251</v>
      </c>
      <c r="F93">
        <f>SUM(F89:F92)</f>
        <v>8</v>
      </c>
      <c r="G93" s="6">
        <f>(C93/29)/D93</f>
        <v>8.3182640144665462E-2</v>
      </c>
    </row>
    <row r="95" spans="1:7" x14ac:dyDescent="0.2">
      <c r="A95" t="s">
        <v>15</v>
      </c>
      <c r="B95" t="s">
        <v>48</v>
      </c>
      <c r="C95">
        <v>20</v>
      </c>
      <c r="D95">
        <v>141</v>
      </c>
      <c r="E95">
        <v>54</v>
      </c>
      <c r="F95">
        <v>2</v>
      </c>
      <c r="G95" s="6">
        <v>4.5756119881034084E-3</v>
      </c>
    </row>
    <row r="96" spans="1:7" x14ac:dyDescent="0.2">
      <c r="A96" t="s">
        <v>18</v>
      </c>
      <c r="B96" t="s">
        <v>48</v>
      </c>
      <c r="C96">
        <v>1541</v>
      </c>
      <c r="D96">
        <v>417</v>
      </c>
      <c r="E96">
        <v>164</v>
      </c>
      <c r="F96">
        <v>6</v>
      </c>
      <c r="G96" s="6">
        <v>0.11920785951883654</v>
      </c>
    </row>
    <row r="97" spans="1:22" x14ac:dyDescent="0.2">
      <c r="A97" t="s">
        <v>20</v>
      </c>
      <c r="B97" t="s">
        <v>48</v>
      </c>
      <c r="C97">
        <v>472</v>
      </c>
      <c r="D97">
        <v>167</v>
      </c>
      <c r="E97">
        <v>80</v>
      </c>
      <c r="F97">
        <v>2</v>
      </c>
      <c r="G97" s="6">
        <v>9.1172493722232961E-2</v>
      </c>
      <c r="I97" s="74" t="s">
        <v>215</v>
      </c>
      <c r="J97" s="74"/>
      <c r="K97" s="74"/>
      <c r="L97" s="74"/>
      <c r="M97" s="74"/>
      <c r="N97" s="74"/>
      <c r="O97" s="74"/>
      <c r="P97" s="74"/>
      <c r="Q97" s="74"/>
      <c r="R97" s="74"/>
      <c r="S97" s="74"/>
      <c r="T97" s="74"/>
      <c r="U97" s="74"/>
      <c r="V97" s="74"/>
    </row>
    <row r="98" spans="1:22" x14ac:dyDescent="0.2">
      <c r="A98" t="s">
        <v>22</v>
      </c>
      <c r="B98" t="s">
        <v>48</v>
      </c>
      <c r="C98">
        <v>0</v>
      </c>
      <c r="D98">
        <v>0</v>
      </c>
      <c r="E98">
        <v>0</v>
      </c>
      <c r="F98">
        <v>0</v>
      </c>
      <c r="G98" s="6">
        <v>0</v>
      </c>
      <c r="I98" s="60"/>
      <c r="J98" s="60">
        <v>2011</v>
      </c>
      <c r="K98" s="60">
        <v>2012</v>
      </c>
      <c r="L98" s="60">
        <v>2013</v>
      </c>
      <c r="M98" s="60">
        <v>2014</v>
      </c>
      <c r="N98" s="60">
        <v>2015</v>
      </c>
      <c r="O98" s="60">
        <v>2016</v>
      </c>
      <c r="P98" s="60">
        <v>2017</v>
      </c>
      <c r="Q98" s="60">
        <v>2018</v>
      </c>
      <c r="R98" s="60">
        <v>2019</v>
      </c>
      <c r="S98" s="60">
        <v>2020</v>
      </c>
      <c r="T98" s="60">
        <v>2021</v>
      </c>
      <c r="U98" s="60">
        <v>2022</v>
      </c>
      <c r="V98" s="60">
        <v>20.23</v>
      </c>
    </row>
    <row r="99" spans="1:22" x14ac:dyDescent="0.2">
      <c r="C99">
        <f>SUM(C95:C98)</f>
        <v>2033</v>
      </c>
      <c r="D99">
        <f>SUM(D95:D98)</f>
        <v>725</v>
      </c>
      <c r="E99">
        <f>SUM(E95:E98)</f>
        <v>298</v>
      </c>
      <c r="F99">
        <f>SUM(F95:F98)</f>
        <v>10</v>
      </c>
      <c r="G99" s="6">
        <f>(C99/31)/D99</f>
        <v>9.0456062291434922E-2</v>
      </c>
      <c r="I99" t="s">
        <v>43</v>
      </c>
      <c r="J99" s="12">
        <v>0.41299999999999998</v>
      </c>
      <c r="K99" s="12">
        <v>0.46300000000000002</v>
      </c>
      <c r="L99" s="12">
        <v>0.49099999999999999</v>
      </c>
      <c r="M99" s="12">
        <v>0.52</v>
      </c>
      <c r="N99" s="12">
        <v>0.54100000000000004</v>
      </c>
      <c r="O99" s="12">
        <v>0.60799999999999998</v>
      </c>
      <c r="P99" s="12">
        <v>0.61599999999999999</v>
      </c>
      <c r="Q99" s="12">
        <v>0.58499999999999996</v>
      </c>
      <c r="R99" s="12">
        <v>0.54700000000000004</v>
      </c>
      <c r="S99" s="9">
        <v>0.20499999999999999</v>
      </c>
      <c r="T99" s="9">
        <v>0.318</v>
      </c>
      <c r="U99" s="12">
        <v>0.52400000000000002</v>
      </c>
      <c r="V99" s="12">
        <v>0.57399999999999995</v>
      </c>
    </row>
    <row r="100" spans="1:22" x14ac:dyDescent="0.2">
      <c r="I100" t="s">
        <v>45</v>
      </c>
      <c r="J100" s="12">
        <f>J71</f>
        <v>2.3858190703465686E-2</v>
      </c>
      <c r="K100" s="12">
        <f>K71</f>
        <v>2.5309072999087905E-2</v>
      </c>
      <c r="L100" s="12">
        <f>L71</f>
        <v>0.36128891001541275</v>
      </c>
      <c r="M100" s="12">
        <f>M71</f>
        <v>0.34962579921655362</v>
      </c>
      <c r="N100" s="12">
        <f>N71</f>
        <v>0.40152666807932486</v>
      </c>
      <c r="O100" s="12">
        <f>O71</f>
        <v>0.44553757801528415</v>
      </c>
      <c r="P100" s="12">
        <f>P71</f>
        <v>0.39767990403321096</v>
      </c>
      <c r="Q100" s="12">
        <f>Q71</f>
        <v>0.38094163577016443</v>
      </c>
      <c r="R100" s="12">
        <f>R71</f>
        <v>0.37716686813897576</v>
      </c>
      <c r="S100" s="12">
        <f>S71</f>
        <v>0.24764193944403254</v>
      </c>
      <c r="T100" s="12">
        <f>T71</f>
        <v>0.33482777084682808</v>
      </c>
      <c r="U100" s="12">
        <f>U71</f>
        <v>0.41978492411261104</v>
      </c>
      <c r="V100" s="11">
        <f>V71</f>
        <v>0.44822720925775511</v>
      </c>
    </row>
    <row r="101" spans="1:22" x14ac:dyDescent="0.2">
      <c r="A101" t="s">
        <v>15</v>
      </c>
      <c r="B101" t="s">
        <v>49</v>
      </c>
      <c r="C101">
        <v>110</v>
      </c>
      <c r="D101">
        <v>141</v>
      </c>
      <c r="E101">
        <v>54</v>
      </c>
      <c r="F101">
        <v>2</v>
      </c>
      <c r="G101" s="6">
        <v>2.6004728132387706E-2</v>
      </c>
    </row>
    <row r="102" spans="1:22" x14ac:dyDescent="0.2">
      <c r="A102" t="s">
        <v>18</v>
      </c>
      <c r="B102" t="s">
        <v>49</v>
      </c>
      <c r="C102">
        <v>1191</v>
      </c>
      <c r="D102">
        <v>436</v>
      </c>
      <c r="E102">
        <v>166</v>
      </c>
      <c r="F102">
        <v>6</v>
      </c>
      <c r="G102" s="6">
        <v>9.1055045871559631E-2</v>
      </c>
    </row>
    <row r="103" spans="1:22" x14ac:dyDescent="0.2">
      <c r="A103" t="s">
        <v>20</v>
      </c>
      <c r="B103" t="s">
        <v>49</v>
      </c>
      <c r="C103">
        <v>323</v>
      </c>
      <c r="D103">
        <v>167</v>
      </c>
      <c r="E103">
        <v>80</v>
      </c>
      <c r="F103">
        <v>2</v>
      </c>
      <c r="G103" s="6">
        <v>6.4471057884231547E-2</v>
      </c>
    </row>
    <row r="104" spans="1:22" x14ac:dyDescent="0.2">
      <c r="A104" t="s">
        <v>22</v>
      </c>
      <c r="B104" t="s">
        <v>49</v>
      </c>
      <c r="C104">
        <v>253</v>
      </c>
      <c r="D104">
        <v>76</v>
      </c>
      <c r="E104">
        <v>37</v>
      </c>
      <c r="F104">
        <v>2</v>
      </c>
      <c r="G104" s="6">
        <v>0.11096491228070175</v>
      </c>
    </row>
    <row r="105" spans="1:22" x14ac:dyDescent="0.2">
      <c r="C105">
        <f>SUM(C101:C104)</f>
        <v>1877</v>
      </c>
      <c r="D105">
        <f>SUM(D101:D104)</f>
        <v>820</v>
      </c>
      <c r="E105">
        <f>SUM(E101:E104)</f>
        <v>337</v>
      </c>
      <c r="F105">
        <f>SUM(F101:F104)</f>
        <v>12</v>
      </c>
      <c r="G105" s="6">
        <f>(C105/30)/D105</f>
        <v>7.6300813008130089E-2</v>
      </c>
    </row>
    <row r="107" spans="1:22" x14ac:dyDescent="0.2">
      <c r="A107" t="s">
        <v>15</v>
      </c>
      <c r="B107" t="s">
        <v>50</v>
      </c>
      <c r="C107">
        <v>871</v>
      </c>
      <c r="D107">
        <v>215</v>
      </c>
      <c r="E107">
        <v>87</v>
      </c>
      <c r="F107">
        <v>4</v>
      </c>
      <c r="G107" s="6">
        <v>0.13068267066766692</v>
      </c>
    </row>
    <row r="108" spans="1:22" x14ac:dyDescent="0.2">
      <c r="A108" t="s">
        <v>18</v>
      </c>
      <c r="B108" t="s">
        <v>50</v>
      </c>
      <c r="C108">
        <v>3742</v>
      </c>
      <c r="D108">
        <v>705</v>
      </c>
      <c r="E108">
        <v>265</v>
      </c>
      <c r="F108">
        <v>13</v>
      </c>
      <c r="G108" s="6">
        <v>0.17121940059482957</v>
      </c>
    </row>
    <row r="109" spans="1:22" x14ac:dyDescent="0.2">
      <c r="A109" t="s">
        <v>20</v>
      </c>
      <c r="B109" t="s">
        <v>50</v>
      </c>
      <c r="C109">
        <v>1247</v>
      </c>
      <c r="D109">
        <v>256</v>
      </c>
      <c r="E109">
        <v>113</v>
      </c>
      <c r="F109">
        <v>5</v>
      </c>
      <c r="G109" s="6">
        <v>0.15713205645161291</v>
      </c>
    </row>
    <row r="110" spans="1:22" x14ac:dyDescent="0.2">
      <c r="A110" t="s">
        <v>22</v>
      </c>
      <c r="B110" t="s">
        <v>50</v>
      </c>
      <c r="C110">
        <v>770</v>
      </c>
      <c r="D110">
        <v>273</v>
      </c>
      <c r="E110">
        <v>107</v>
      </c>
      <c r="F110">
        <v>13</v>
      </c>
      <c r="G110" s="6">
        <v>9.0984284532671628E-2</v>
      </c>
    </row>
    <row r="111" spans="1:22" x14ac:dyDescent="0.2">
      <c r="C111">
        <f>SUM(C107:C110)</f>
        <v>6630</v>
      </c>
      <c r="D111">
        <f>SUM(D107:D110)</f>
        <v>1449</v>
      </c>
      <c r="E111">
        <f>SUM(E107:E110)</f>
        <v>572</v>
      </c>
      <c r="F111">
        <f>SUM(F107:F110)</f>
        <v>35</v>
      </c>
      <c r="G111" s="6">
        <f>(C111/31)/D111</f>
        <v>0.14759901155413077</v>
      </c>
    </row>
    <row r="113" spans="1:19" x14ac:dyDescent="0.2">
      <c r="A113" t="s">
        <v>15</v>
      </c>
      <c r="B113" t="s">
        <v>51</v>
      </c>
      <c r="C113" s="75">
        <v>3850</v>
      </c>
      <c r="D113" s="75">
        <v>533</v>
      </c>
      <c r="E113" s="75">
        <v>164</v>
      </c>
      <c r="F113" s="75">
        <v>6</v>
      </c>
      <c r="G113" s="62">
        <v>0.2407754846779237</v>
      </c>
    </row>
    <row r="114" spans="1:19" x14ac:dyDescent="0.2">
      <c r="A114" t="s">
        <v>18</v>
      </c>
      <c r="B114" t="s">
        <v>51</v>
      </c>
      <c r="C114" s="54">
        <v>8445</v>
      </c>
      <c r="D114" s="54">
        <v>833</v>
      </c>
      <c r="E114" s="54">
        <v>281</v>
      </c>
      <c r="F114" s="54">
        <v>16</v>
      </c>
      <c r="G114" s="62">
        <v>0.33793517406962786</v>
      </c>
    </row>
    <row r="115" spans="1:19" x14ac:dyDescent="0.2">
      <c r="A115" t="s">
        <v>20</v>
      </c>
      <c r="B115" t="s">
        <v>51</v>
      </c>
      <c r="C115" s="54">
        <v>4753</v>
      </c>
      <c r="D115" s="54">
        <v>315</v>
      </c>
      <c r="E115" s="54">
        <v>139</v>
      </c>
      <c r="F115" s="54">
        <v>7</v>
      </c>
      <c r="G115" s="62">
        <v>0.50296296296296295</v>
      </c>
    </row>
    <row r="116" spans="1:19" x14ac:dyDescent="0.2">
      <c r="A116" t="s">
        <v>22</v>
      </c>
      <c r="B116" t="s">
        <v>51</v>
      </c>
      <c r="C116" s="54">
        <v>3700</v>
      </c>
      <c r="D116" s="54">
        <v>390</v>
      </c>
      <c r="E116" s="54">
        <v>148</v>
      </c>
      <c r="F116" s="54">
        <v>15</v>
      </c>
      <c r="G116" s="62">
        <v>0.31623931623931623</v>
      </c>
      <c r="S116" s="6"/>
    </row>
    <row r="117" spans="1:19" x14ac:dyDescent="0.2">
      <c r="C117" s="54">
        <f>SUM(C113:C116)</f>
        <v>20748</v>
      </c>
      <c r="D117" s="54">
        <f>SUM(D113:D116)</f>
        <v>2071</v>
      </c>
      <c r="E117" s="54">
        <f>SUM(E113:E116)</f>
        <v>732</v>
      </c>
      <c r="F117" s="54">
        <f>SUM(F113:F116)</f>
        <v>44</v>
      </c>
      <c r="G117" s="62">
        <f>(C117/30)/D117</f>
        <v>0.33394495412844039</v>
      </c>
    </row>
    <row r="118" spans="1:19" x14ac:dyDescent="0.2">
      <c r="C118" s="54"/>
      <c r="D118" s="54"/>
      <c r="E118" s="54"/>
      <c r="F118" s="54"/>
      <c r="G118" s="54"/>
    </row>
    <row r="119" spans="1:19" x14ac:dyDescent="0.2">
      <c r="A119" t="s">
        <v>15</v>
      </c>
      <c r="B119" t="s">
        <v>52</v>
      </c>
      <c r="C119" s="75">
        <v>7802</v>
      </c>
      <c r="D119" s="75">
        <v>533</v>
      </c>
      <c r="E119" s="75">
        <v>164</v>
      </c>
      <c r="F119" s="75">
        <v>6</v>
      </c>
      <c r="G119" s="62">
        <v>0.47219028021545723</v>
      </c>
    </row>
    <row r="120" spans="1:19" x14ac:dyDescent="0.2">
      <c r="A120" t="s">
        <v>18</v>
      </c>
      <c r="B120" t="s">
        <v>52</v>
      </c>
      <c r="C120" s="54">
        <v>17963</v>
      </c>
      <c r="D120" s="54">
        <v>861</v>
      </c>
      <c r="E120" s="54">
        <v>293</v>
      </c>
      <c r="F120" s="54">
        <v>18</v>
      </c>
      <c r="G120" s="62">
        <v>0.67299838897006481</v>
      </c>
    </row>
    <row r="121" spans="1:19" x14ac:dyDescent="0.2">
      <c r="A121" t="s">
        <v>20</v>
      </c>
      <c r="B121" t="s">
        <v>52</v>
      </c>
      <c r="C121" s="54">
        <v>7307</v>
      </c>
      <c r="D121" s="54">
        <v>315</v>
      </c>
      <c r="E121" s="54">
        <v>139</v>
      </c>
      <c r="F121" s="54">
        <v>7</v>
      </c>
      <c r="G121" s="62">
        <v>0.74828469022017408</v>
      </c>
    </row>
    <row r="122" spans="1:19" x14ac:dyDescent="0.2">
      <c r="A122" t="s">
        <v>22</v>
      </c>
      <c r="B122" t="s">
        <v>52</v>
      </c>
      <c r="C122" s="54">
        <v>7962</v>
      </c>
      <c r="D122" s="54">
        <v>390</v>
      </c>
      <c r="E122" s="54">
        <v>148</v>
      </c>
      <c r="F122" s="54">
        <v>15</v>
      </c>
      <c r="G122" s="62">
        <v>0.65856079404466494</v>
      </c>
    </row>
    <row r="123" spans="1:19" x14ac:dyDescent="0.2">
      <c r="C123" s="54">
        <f>SUM(C119:C122)</f>
        <v>41034</v>
      </c>
      <c r="D123" s="54">
        <f>SUM(D119:D122)</f>
        <v>2099</v>
      </c>
      <c r="E123" s="54">
        <f>SUM(E119:E122)</f>
        <v>744</v>
      </c>
      <c r="F123" s="54">
        <f>SUM(F119:F122)</f>
        <v>46</v>
      </c>
      <c r="G123" s="62">
        <f>(C123/31)/D123</f>
        <v>0.63062287725337718</v>
      </c>
    </row>
    <row r="124" spans="1:19" x14ac:dyDescent="0.2">
      <c r="C124" s="54"/>
      <c r="D124" s="54"/>
      <c r="E124" s="54"/>
      <c r="F124" s="54"/>
      <c r="G124" s="54"/>
    </row>
    <row r="125" spans="1:19" x14ac:dyDescent="0.2">
      <c r="A125" t="s">
        <v>15</v>
      </c>
      <c r="B125" t="s">
        <v>53</v>
      </c>
      <c r="C125" s="75">
        <v>6044</v>
      </c>
      <c r="D125" s="75">
        <v>533</v>
      </c>
      <c r="E125" s="75">
        <v>164</v>
      </c>
      <c r="F125" s="75">
        <v>6</v>
      </c>
      <c r="G125" s="62">
        <v>0.365793136839557</v>
      </c>
    </row>
    <row r="126" spans="1:19" x14ac:dyDescent="0.2">
      <c r="A126" t="s">
        <v>18</v>
      </c>
      <c r="B126" t="s">
        <v>53</v>
      </c>
      <c r="C126" s="54">
        <v>16722</v>
      </c>
      <c r="D126" s="54">
        <v>865</v>
      </c>
      <c r="E126" s="54">
        <v>295</v>
      </c>
      <c r="F126" s="54">
        <v>16</v>
      </c>
      <c r="G126" s="62">
        <v>0.62360619056498223</v>
      </c>
    </row>
    <row r="127" spans="1:19" x14ac:dyDescent="0.2">
      <c r="A127" t="s">
        <v>20</v>
      </c>
      <c r="B127" t="s">
        <v>53</v>
      </c>
      <c r="C127" s="54">
        <v>6823</v>
      </c>
      <c r="D127" s="54">
        <v>315</v>
      </c>
      <c r="E127" s="54">
        <v>139</v>
      </c>
      <c r="F127" s="54">
        <v>7</v>
      </c>
      <c r="G127" s="62">
        <v>0.69871991807475675</v>
      </c>
    </row>
    <row r="128" spans="1:19" x14ac:dyDescent="0.2">
      <c r="A128" t="s">
        <v>22</v>
      </c>
      <c r="B128" t="s">
        <v>53</v>
      </c>
      <c r="C128" s="54">
        <v>6559</v>
      </c>
      <c r="D128" s="54">
        <v>410</v>
      </c>
      <c r="E128" s="54">
        <v>157</v>
      </c>
      <c r="F128" s="54">
        <v>15</v>
      </c>
      <c r="G128" s="62">
        <v>0.51605035405192767</v>
      </c>
    </row>
    <row r="129" spans="1:7" x14ac:dyDescent="0.2">
      <c r="C129" s="54">
        <f>SUM(C125:C128)</f>
        <v>36148</v>
      </c>
      <c r="D129" s="54">
        <f>SUM(D125:D128)</f>
        <v>2123</v>
      </c>
      <c r="E129" s="54">
        <f>SUM(E125:E128)</f>
        <v>755</v>
      </c>
      <c r="F129" s="54">
        <f>SUM(F125:F128)</f>
        <v>44</v>
      </c>
      <c r="G129" s="62">
        <f>(C129/31)/D129</f>
        <v>0.54925318706030724</v>
      </c>
    </row>
    <row r="130" spans="1:7" x14ac:dyDescent="0.2">
      <c r="C130" s="54"/>
      <c r="D130" s="54"/>
      <c r="E130" s="54"/>
      <c r="F130" s="54"/>
      <c r="G130" s="54"/>
    </row>
    <row r="131" spans="1:7" x14ac:dyDescent="0.2">
      <c r="A131" t="s">
        <v>15</v>
      </c>
      <c r="B131" t="s">
        <v>54</v>
      </c>
      <c r="C131" s="75">
        <f>950+37</f>
        <v>987</v>
      </c>
      <c r="D131" s="75">
        <f>215+120</f>
        <v>335</v>
      </c>
      <c r="E131" s="75">
        <v>89</v>
      </c>
      <c r="F131" s="75">
        <v>5</v>
      </c>
      <c r="G131" s="62">
        <v>9.8208955223880595E-2</v>
      </c>
    </row>
    <row r="132" spans="1:7" x14ac:dyDescent="0.2">
      <c r="A132" t="s">
        <v>18</v>
      </c>
      <c r="B132" t="s">
        <v>54</v>
      </c>
      <c r="C132" s="54">
        <v>5461</v>
      </c>
      <c r="D132" s="54">
        <v>743</v>
      </c>
      <c r="E132" s="54">
        <v>261</v>
      </c>
      <c r="F132" s="54">
        <v>13</v>
      </c>
      <c r="G132" s="62">
        <v>0.24499775684163302</v>
      </c>
    </row>
    <row r="133" spans="1:7" x14ac:dyDescent="0.2">
      <c r="A133" t="s">
        <v>20</v>
      </c>
      <c r="B133" t="s">
        <v>54</v>
      </c>
      <c r="C133" s="54">
        <v>4106</v>
      </c>
      <c r="D133" s="54">
        <v>304</v>
      </c>
      <c r="E133" s="54">
        <v>134</v>
      </c>
      <c r="F133" s="54">
        <v>7</v>
      </c>
      <c r="G133" s="62">
        <v>0.45021929824561402</v>
      </c>
    </row>
    <row r="134" spans="1:7" x14ac:dyDescent="0.2">
      <c r="A134" t="s">
        <v>22</v>
      </c>
      <c r="B134" t="s">
        <v>54</v>
      </c>
      <c r="C134" s="54">
        <v>1485</v>
      </c>
      <c r="D134" s="54">
        <v>236</v>
      </c>
      <c r="E134" s="54">
        <v>92</v>
      </c>
      <c r="F134" s="54">
        <v>11</v>
      </c>
      <c r="G134" s="62">
        <v>0.2097457627118644</v>
      </c>
    </row>
    <row r="135" spans="1:7" x14ac:dyDescent="0.2">
      <c r="C135" s="54">
        <f>SUM(C131:C134)</f>
        <v>12039</v>
      </c>
      <c r="D135" s="54">
        <f>SUM(D131:D134)</f>
        <v>1618</v>
      </c>
      <c r="E135" s="54">
        <f>SUM(E131:E134)</f>
        <v>576</v>
      </c>
      <c r="F135" s="54">
        <f>SUM(F131:F134)</f>
        <v>36</v>
      </c>
      <c r="G135" s="62">
        <f>(C135/30)/D135</f>
        <v>0.24802224969097653</v>
      </c>
    </row>
    <row r="136" spans="1:7" x14ac:dyDescent="0.2">
      <c r="C136" s="54"/>
      <c r="D136" s="54"/>
      <c r="E136" s="54"/>
      <c r="F136" s="54"/>
      <c r="G136" s="54"/>
    </row>
    <row r="137" spans="1:7" x14ac:dyDescent="0.2">
      <c r="A137" t="s">
        <v>15</v>
      </c>
      <c r="B137" t="s">
        <v>55</v>
      </c>
      <c r="C137" s="75">
        <v>173</v>
      </c>
      <c r="D137" s="75">
        <v>143</v>
      </c>
      <c r="E137" s="75">
        <v>54</v>
      </c>
      <c r="F137" s="75">
        <v>2</v>
      </c>
      <c r="G137" s="62">
        <v>3.9025490638393862E-2</v>
      </c>
    </row>
    <row r="138" spans="1:7" x14ac:dyDescent="0.2">
      <c r="A138" t="s">
        <v>18</v>
      </c>
      <c r="B138" t="s">
        <v>55</v>
      </c>
      <c r="C138" s="54">
        <v>3069</v>
      </c>
      <c r="D138" s="54">
        <v>395</v>
      </c>
      <c r="E138" s="54">
        <v>164</v>
      </c>
      <c r="F138" s="54">
        <v>6</v>
      </c>
      <c r="G138" s="62">
        <v>0.25063291139240507</v>
      </c>
    </row>
    <row r="139" spans="1:7" x14ac:dyDescent="0.2">
      <c r="A139" t="s">
        <v>20</v>
      </c>
      <c r="B139" t="s">
        <v>55</v>
      </c>
      <c r="C139" s="54">
        <v>1691</v>
      </c>
      <c r="D139" s="54">
        <v>243</v>
      </c>
      <c r="E139" s="54">
        <v>112</v>
      </c>
      <c r="F139" s="54">
        <v>4</v>
      </c>
      <c r="G139" s="62">
        <v>0.22447895924598432</v>
      </c>
    </row>
    <row r="140" spans="1:7" x14ac:dyDescent="0.2">
      <c r="A140" t="s">
        <v>22</v>
      </c>
      <c r="B140" t="s">
        <v>55</v>
      </c>
      <c r="C140" s="54">
        <v>0</v>
      </c>
      <c r="D140" s="54">
        <v>0</v>
      </c>
      <c r="E140" s="54">
        <v>0</v>
      </c>
      <c r="F140" s="54">
        <v>0</v>
      </c>
      <c r="G140" s="62">
        <v>0</v>
      </c>
    </row>
    <row r="141" spans="1:7" x14ac:dyDescent="0.2">
      <c r="C141" s="54">
        <f>SUM(C137:C140)</f>
        <v>4933</v>
      </c>
      <c r="D141" s="54">
        <f>SUM(D137:D140)</f>
        <v>781</v>
      </c>
      <c r="E141" s="54">
        <f>SUM(E137:E140)</f>
        <v>330</v>
      </c>
      <c r="F141" s="54">
        <f>SUM(F137:F140)</f>
        <v>12</v>
      </c>
      <c r="G141" s="62">
        <f>(C141/31)/D141</f>
        <v>0.2037503614059725</v>
      </c>
    </row>
    <row r="142" spans="1:7" x14ac:dyDescent="0.2">
      <c r="C142" s="54"/>
      <c r="D142" s="54"/>
      <c r="E142" s="54"/>
      <c r="F142" s="54"/>
      <c r="G142" s="54"/>
    </row>
    <row r="143" spans="1:7" x14ac:dyDescent="0.2">
      <c r="A143" t="s">
        <v>15</v>
      </c>
      <c r="B143" t="s">
        <v>56</v>
      </c>
      <c r="C143" s="75">
        <v>16</v>
      </c>
      <c r="D143" s="75">
        <v>143</v>
      </c>
      <c r="E143" s="75">
        <v>54</v>
      </c>
      <c r="F143" s="75">
        <v>2</v>
      </c>
      <c r="G143" s="62">
        <v>3.7296037296037296E-3</v>
      </c>
    </row>
    <row r="144" spans="1:7" x14ac:dyDescent="0.2">
      <c r="A144" t="s">
        <v>18</v>
      </c>
      <c r="B144" t="s">
        <v>56</v>
      </c>
      <c r="C144" s="54">
        <v>2024</v>
      </c>
      <c r="D144" s="54">
        <v>291</v>
      </c>
      <c r="E144" s="54">
        <v>141</v>
      </c>
      <c r="F144" s="54">
        <v>5</v>
      </c>
      <c r="G144" s="62">
        <v>0.23184421534937</v>
      </c>
    </row>
    <row r="145" spans="1:24" x14ac:dyDescent="0.2">
      <c r="A145" t="s">
        <v>20</v>
      </c>
      <c r="B145" t="s">
        <v>56</v>
      </c>
      <c r="C145" s="54">
        <v>908</v>
      </c>
      <c r="D145" s="54">
        <v>243</v>
      </c>
      <c r="E145" s="54">
        <v>112</v>
      </c>
      <c r="F145" s="54">
        <v>4</v>
      </c>
      <c r="G145" s="62">
        <v>0.12455418381344308</v>
      </c>
    </row>
    <row r="146" spans="1:24" x14ac:dyDescent="0.2">
      <c r="A146" t="s">
        <v>22</v>
      </c>
      <c r="B146" t="s">
        <v>56</v>
      </c>
      <c r="C146" s="54">
        <v>0</v>
      </c>
      <c r="D146" s="54">
        <v>0</v>
      </c>
      <c r="E146" s="54">
        <v>0</v>
      </c>
      <c r="F146" s="54">
        <v>0</v>
      </c>
      <c r="G146" s="62">
        <v>0</v>
      </c>
    </row>
    <row r="147" spans="1:24" x14ac:dyDescent="0.2">
      <c r="C147" s="54">
        <f>SUM(C143:C146)</f>
        <v>2948</v>
      </c>
      <c r="D147" s="54">
        <f>SUM(D143:D146)</f>
        <v>677</v>
      </c>
      <c r="E147" s="54">
        <f>SUM(E143:E146)</f>
        <v>307</v>
      </c>
      <c r="F147" s="54">
        <f>SUM(F143:F146)</f>
        <v>11</v>
      </c>
      <c r="G147" s="62">
        <f>(C147/30)/D147</f>
        <v>0.14515017232890201</v>
      </c>
    </row>
    <row r="148" spans="1:24" x14ac:dyDescent="0.2">
      <c r="C148" s="54"/>
      <c r="D148" s="54"/>
      <c r="E148" s="54"/>
      <c r="F148" s="54"/>
      <c r="G148" s="54"/>
    </row>
    <row r="149" spans="1:24" x14ac:dyDescent="0.2">
      <c r="A149" t="s">
        <v>15</v>
      </c>
      <c r="B149" t="s">
        <v>57</v>
      </c>
      <c r="C149" s="75">
        <v>111</v>
      </c>
      <c r="D149" s="75">
        <v>143</v>
      </c>
      <c r="E149" s="75">
        <v>54</v>
      </c>
      <c r="F149" s="75">
        <v>2</v>
      </c>
      <c r="G149" s="62">
        <v>2.5039476652379877E-2</v>
      </c>
    </row>
    <row r="150" spans="1:24" x14ac:dyDescent="0.2">
      <c r="A150" t="s">
        <v>18</v>
      </c>
      <c r="B150" t="s">
        <v>57</v>
      </c>
      <c r="C150">
        <v>345</v>
      </c>
      <c r="D150">
        <v>367</v>
      </c>
      <c r="E150">
        <v>157</v>
      </c>
      <c r="F150">
        <v>6</v>
      </c>
      <c r="G150" s="6">
        <v>3.0324338577832469E-2</v>
      </c>
    </row>
    <row r="151" spans="1:24" x14ac:dyDescent="0.2">
      <c r="A151" t="s">
        <v>20</v>
      </c>
      <c r="B151" t="s">
        <v>57</v>
      </c>
      <c r="C151">
        <v>517</v>
      </c>
      <c r="D151">
        <v>243</v>
      </c>
      <c r="E151">
        <v>112</v>
      </c>
      <c r="F151">
        <v>4</v>
      </c>
      <c r="G151" s="6">
        <v>6.8631355369706618E-2</v>
      </c>
    </row>
    <row r="152" spans="1:24" x14ac:dyDescent="0.2">
      <c r="A152" t="s">
        <v>22</v>
      </c>
      <c r="B152" t="s">
        <v>57</v>
      </c>
      <c r="C152">
        <v>0</v>
      </c>
      <c r="D152">
        <v>0</v>
      </c>
      <c r="E152">
        <v>0</v>
      </c>
      <c r="F152">
        <v>0</v>
      </c>
      <c r="G152" s="6">
        <v>0</v>
      </c>
    </row>
    <row r="153" spans="1:24" x14ac:dyDescent="0.2">
      <c r="C153">
        <f>SUM(C149:C152)</f>
        <v>973</v>
      </c>
      <c r="D153">
        <f>SUM(D149:D152)</f>
        <v>753</v>
      </c>
      <c r="E153">
        <f>SUM(E149:E152)</f>
        <v>323</v>
      </c>
      <c r="F153">
        <f>SUM(F149:F152)</f>
        <v>12</v>
      </c>
      <c r="G153" s="6">
        <f>(C153/31)/D153</f>
        <v>4.1682731439832067E-2</v>
      </c>
    </row>
    <row r="155" spans="1:24" x14ac:dyDescent="0.2">
      <c r="A155" s="60">
        <v>2013</v>
      </c>
      <c r="B155" s="60"/>
      <c r="C155" s="60"/>
      <c r="D155" s="60"/>
      <c r="E155" s="60"/>
      <c r="F155" s="60"/>
      <c r="G155" s="60"/>
    </row>
    <row r="156" spans="1:24" x14ac:dyDescent="0.2">
      <c r="A156" t="s">
        <v>15</v>
      </c>
      <c r="B156" t="s">
        <v>58</v>
      </c>
      <c r="C156" s="75">
        <v>5</v>
      </c>
      <c r="D156" s="75">
        <v>32</v>
      </c>
      <c r="E156" s="75">
        <v>16</v>
      </c>
      <c r="F156" s="75">
        <v>1</v>
      </c>
      <c r="G156" s="62">
        <v>5.0403225806451612E-3</v>
      </c>
    </row>
    <row r="157" spans="1:24" x14ac:dyDescent="0.2">
      <c r="A157" t="s">
        <v>18</v>
      </c>
      <c r="B157" t="s">
        <v>58</v>
      </c>
      <c r="C157" s="54">
        <v>810</v>
      </c>
      <c r="D157" s="54">
        <v>266</v>
      </c>
      <c r="E157" s="54">
        <v>129</v>
      </c>
      <c r="F157" s="54">
        <v>4</v>
      </c>
      <c r="G157" s="62">
        <v>9.8229444579189903E-2</v>
      </c>
      <c r="X157" s="6"/>
    </row>
    <row r="158" spans="1:24" x14ac:dyDescent="0.2">
      <c r="A158" t="s">
        <v>20</v>
      </c>
      <c r="B158" t="s">
        <v>58</v>
      </c>
      <c r="C158" s="54">
        <v>140</v>
      </c>
      <c r="D158" s="54">
        <v>199</v>
      </c>
      <c r="E158" s="54">
        <v>98</v>
      </c>
      <c r="F158" s="54">
        <v>3</v>
      </c>
      <c r="G158" s="62">
        <v>2.2694115739990275E-2</v>
      </c>
      <c r="X158" s="6"/>
    </row>
    <row r="159" spans="1:24" x14ac:dyDescent="0.2">
      <c r="A159" t="s">
        <v>22</v>
      </c>
      <c r="B159" t="s">
        <v>58</v>
      </c>
      <c r="C159" s="54">
        <v>0</v>
      </c>
      <c r="D159" s="54">
        <v>0</v>
      </c>
      <c r="E159" s="54">
        <v>0</v>
      </c>
      <c r="F159" s="54">
        <v>0</v>
      </c>
      <c r="G159" s="62">
        <v>0</v>
      </c>
      <c r="X159" s="6"/>
    </row>
    <row r="160" spans="1:24" x14ac:dyDescent="0.2">
      <c r="C160" s="54">
        <f>SUM(C156:C159)</f>
        <v>955</v>
      </c>
      <c r="D160" s="54">
        <f>SUM(D156:D159)</f>
        <v>497</v>
      </c>
      <c r="E160" s="54">
        <f>SUM(E156:E159)</f>
        <v>243</v>
      </c>
      <c r="F160" s="54">
        <f>SUM(F156:F159)</f>
        <v>8</v>
      </c>
      <c r="G160" s="62">
        <f>(C160/31)/D160</f>
        <v>6.1984812098396833E-2</v>
      </c>
      <c r="X160" s="6"/>
    </row>
    <row r="161" spans="1:24" x14ac:dyDescent="0.2">
      <c r="C161" s="54"/>
      <c r="D161" s="54"/>
      <c r="E161" s="54"/>
      <c r="F161" s="54"/>
      <c r="G161" s="62"/>
      <c r="X161" s="6"/>
    </row>
    <row r="162" spans="1:24" x14ac:dyDescent="0.2">
      <c r="A162" t="s">
        <v>15</v>
      </c>
      <c r="B162" t="s">
        <v>59</v>
      </c>
      <c r="C162" s="75">
        <v>55</v>
      </c>
      <c r="D162" s="75">
        <v>127</v>
      </c>
      <c r="E162" s="75">
        <v>59</v>
      </c>
      <c r="F162" s="75">
        <v>2</v>
      </c>
      <c r="G162" s="62">
        <v>1.546681664791901E-2</v>
      </c>
    </row>
    <row r="163" spans="1:24" x14ac:dyDescent="0.2">
      <c r="A163" t="s">
        <v>18</v>
      </c>
      <c r="B163" t="s">
        <v>59</v>
      </c>
      <c r="C163" s="54">
        <v>1715</v>
      </c>
      <c r="D163" s="54">
        <v>432</v>
      </c>
      <c r="E163" s="54">
        <v>172</v>
      </c>
      <c r="F163" s="54">
        <v>6</v>
      </c>
      <c r="G163" s="62">
        <v>0.14178240740740741</v>
      </c>
      <c r="X163" s="6"/>
    </row>
    <row r="164" spans="1:24" x14ac:dyDescent="0.2">
      <c r="A164" t="s">
        <v>20</v>
      </c>
      <c r="B164" t="s">
        <v>59</v>
      </c>
      <c r="C164" s="54">
        <v>286</v>
      </c>
      <c r="D164" s="54">
        <v>199</v>
      </c>
      <c r="E164" s="54">
        <v>98</v>
      </c>
      <c r="F164" s="54">
        <v>3</v>
      </c>
      <c r="G164" s="62">
        <v>5.1328068916008614E-2</v>
      </c>
      <c r="X164" s="6"/>
    </row>
    <row r="165" spans="1:24" x14ac:dyDescent="0.2">
      <c r="A165" t="s">
        <v>22</v>
      </c>
      <c r="B165" t="s">
        <v>59</v>
      </c>
      <c r="C165" s="54">
        <v>0</v>
      </c>
      <c r="D165" s="54">
        <v>0</v>
      </c>
      <c r="E165" s="54">
        <v>0</v>
      </c>
      <c r="F165" s="54">
        <v>0</v>
      </c>
      <c r="G165" s="62">
        <v>0</v>
      </c>
      <c r="X165" s="6"/>
    </row>
    <row r="166" spans="1:24" x14ac:dyDescent="0.2">
      <c r="C166" s="54">
        <f>SUM(C162:C165)</f>
        <v>2056</v>
      </c>
      <c r="D166" s="54">
        <f>SUM(D162:D165)</f>
        <v>758</v>
      </c>
      <c r="E166" s="54">
        <f>SUM(E162:E165)</f>
        <v>329</v>
      </c>
      <c r="F166" s="54">
        <f>SUM(F162:F165)</f>
        <v>11</v>
      </c>
      <c r="G166" s="62">
        <f>(C166/28)/D166</f>
        <v>9.6871466264606104E-2</v>
      </c>
      <c r="X166" s="6"/>
    </row>
    <row r="167" spans="1:24" x14ac:dyDescent="0.2">
      <c r="C167" s="54"/>
      <c r="D167" s="54"/>
      <c r="E167" s="54"/>
      <c r="F167" s="54"/>
      <c r="G167" s="62"/>
      <c r="X167" s="6"/>
    </row>
    <row r="168" spans="1:24" x14ac:dyDescent="0.2">
      <c r="A168" t="s">
        <v>15</v>
      </c>
      <c r="B168" t="s">
        <v>60</v>
      </c>
      <c r="C168" s="75">
        <v>28</v>
      </c>
      <c r="D168" s="75">
        <v>127</v>
      </c>
      <c r="E168" s="75">
        <v>59</v>
      </c>
      <c r="F168" s="75">
        <v>2</v>
      </c>
      <c r="G168" s="62">
        <v>7.1120142240284484E-3</v>
      </c>
    </row>
    <row r="169" spans="1:24" x14ac:dyDescent="0.2">
      <c r="A169" t="s">
        <v>18</v>
      </c>
      <c r="B169" t="s">
        <v>60</v>
      </c>
      <c r="C169" s="54">
        <v>2858</v>
      </c>
      <c r="D169" s="54">
        <v>410</v>
      </c>
      <c r="E169" s="54">
        <v>168</v>
      </c>
      <c r="F169" s="54">
        <v>6</v>
      </c>
      <c r="G169" s="62">
        <v>0.22486231313926042</v>
      </c>
      <c r="X169" s="6"/>
    </row>
    <row r="170" spans="1:24" x14ac:dyDescent="0.2">
      <c r="A170" t="s">
        <v>20</v>
      </c>
      <c r="B170" t="s">
        <v>60</v>
      </c>
      <c r="C170" s="54">
        <v>1107</v>
      </c>
      <c r="D170" s="54">
        <v>199</v>
      </c>
      <c r="E170" s="54">
        <v>98</v>
      </c>
      <c r="F170" s="54">
        <v>3</v>
      </c>
      <c r="G170" s="62">
        <v>0.17944561517263738</v>
      </c>
      <c r="X170" s="6"/>
    </row>
    <row r="171" spans="1:24" x14ac:dyDescent="0.2">
      <c r="A171" t="s">
        <v>22</v>
      </c>
      <c r="B171" t="s">
        <v>60</v>
      </c>
      <c r="C171" s="54">
        <v>188</v>
      </c>
      <c r="D171" s="54">
        <v>31</v>
      </c>
      <c r="E171" s="54">
        <v>15</v>
      </c>
      <c r="F171" s="54">
        <v>2</v>
      </c>
      <c r="G171" s="62">
        <v>0.19562955254942768</v>
      </c>
      <c r="X171" s="6"/>
    </row>
    <row r="172" spans="1:24" x14ac:dyDescent="0.2">
      <c r="C172" s="54">
        <f>SUM(C168:C171)</f>
        <v>4181</v>
      </c>
      <c r="D172" s="54">
        <f>SUM(D168:D171)</f>
        <v>767</v>
      </c>
      <c r="E172" s="54">
        <f>SUM(E168:E171)</f>
        <v>340</v>
      </c>
      <c r="F172" s="54">
        <f>SUM(F168:F171)</f>
        <v>13</v>
      </c>
      <c r="G172" s="62">
        <f>(C172/31)/D172</f>
        <v>0.17584220044580898</v>
      </c>
      <c r="X172" s="6"/>
    </row>
    <row r="173" spans="1:24" x14ac:dyDescent="0.2">
      <c r="C173" s="54"/>
      <c r="D173" s="54"/>
      <c r="E173" s="54"/>
      <c r="F173" s="54"/>
      <c r="G173" s="62"/>
      <c r="X173" s="6"/>
    </row>
    <row r="174" spans="1:24" x14ac:dyDescent="0.2">
      <c r="A174" t="s">
        <v>15</v>
      </c>
      <c r="B174" t="s">
        <v>61</v>
      </c>
      <c r="C174" s="75">
        <v>132</v>
      </c>
      <c r="D174" s="75">
        <v>127</v>
      </c>
      <c r="E174" s="75">
        <v>59</v>
      </c>
      <c r="F174" s="75">
        <v>2</v>
      </c>
      <c r="G174" s="62">
        <v>3.4645669291338582E-2</v>
      </c>
    </row>
    <row r="175" spans="1:24" x14ac:dyDescent="0.2">
      <c r="A175" t="s">
        <v>18</v>
      </c>
      <c r="B175" t="s">
        <v>61</v>
      </c>
      <c r="C175" s="54">
        <v>1644</v>
      </c>
      <c r="D175" s="54">
        <v>447</v>
      </c>
      <c r="E175" s="54">
        <v>178</v>
      </c>
      <c r="F175" s="54">
        <v>6</v>
      </c>
      <c r="G175" s="62">
        <v>0.12259507829977628</v>
      </c>
      <c r="X175" s="6"/>
    </row>
    <row r="176" spans="1:24" x14ac:dyDescent="0.2">
      <c r="A176" t="s">
        <v>20</v>
      </c>
      <c r="B176" t="s">
        <v>61</v>
      </c>
      <c r="C176" s="54">
        <v>996</v>
      </c>
      <c r="D176" s="54">
        <v>199</v>
      </c>
      <c r="E176" s="54">
        <v>98</v>
      </c>
      <c r="F176" s="54">
        <v>3</v>
      </c>
      <c r="G176" s="62">
        <v>0.16683417085427135</v>
      </c>
      <c r="X176" s="6"/>
    </row>
    <row r="177" spans="1:24" x14ac:dyDescent="0.2">
      <c r="A177" t="s">
        <v>22</v>
      </c>
      <c r="B177" t="s">
        <v>61</v>
      </c>
      <c r="C177" s="54">
        <v>179</v>
      </c>
      <c r="D177" s="54">
        <v>132</v>
      </c>
      <c r="E177" s="54">
        <v>60</v>
      </c>
      <c r="F177" s="54">
        <v>4</v>
      </c>
      <c r="G177" s="62">
        <v>4.5202020202020202E-2</v>
      </c>
      <c r="X177" s="6"/>
    </row>
    <row r="178" spans="1:24" x14ac:dyDescent="0.2">
      <c r="C178" s="54">
        <f>SUM(C174:C177)</f>
        <v>2951</v>
      </c>
      <c r="D178" s="54">
        <f>SUM(D174:D177)</f>
        <v>905</v>
      </c>
      <c r="E178" s="54">
        <f>SUM(E174:E177)</f>
        <v>395</v>
      </c>
      <c r="F178" s="54">
        <f>SUM(F174:F177)</f>
        <v>15</v>
      </c>
      <c r="G178" s="62">
        <f>(C178/30)/D178</f>
        <v>0.10869244935543278</v>
      </c>
      <c r="X178" s="6"/>
    </row>
    <row r="179" spans="1:24" x14ac:dyDescent="0.2">
      <c r="C179" s="54"/>
      <c r="D179" s="54"/>
      <c r="E179" s="54"/>
      <c r="F179" s="54"/>
      <c r="G179" s="62"/>
      <c r="X179" s="6"/>
    </row>
    <row r="180" spans="1:24" x14ac:dyDescent="0.2">
      <c r="A180" t="s">
        <v>15</v>
      </c>
      <c r="B180" t="s">
        <v>62</v>
      </c>
      <c r="C180" s="75">
        <v>2403</v>
      </c>
      <c r="D180" s="75">
        <v>157</v>
      </c>
      <c r="E180" s="75">
        <v>63</v>
      </c>
      <c r="F180" s="75">
        <v>3</v>
      </c>
      <c r="G180" s="62">
        <v>0.49373330593794945</v>
      </c>
    </row>
    <row r="181" spans="1:24" x14ac:dyDescent="0.2">
      <c r="A181" t="s">
        <v>18</v>
      </c>
      <c r="B181" t="s">
        <v>62</v>
      </c>
      <c r="C181" s="54">
        <v>4861</v>
      </c>
      <c r="D181" s="54">
        <v>560</v>
      </c>
      <c r="E181" s="54">
        <v>212</v>
      </c>
      <c r="F181" s="54">
        <v>9</v>
      </c>
      <c r="G181" s="62">
        <v>0.28001152073732721</v>
      </c>
      <c r="X181" s="6"/>
    </row>
    <row r="182" spans="1:24" x14ac:dyDescent="0.2">
      <c r="A182" t="s">
        <v>20</v>
      </c>
      <c r="B182" t="s">
        <v>62</v>
      </c>
      <c r="C182" s="54">
        <v>2090</v>
      </c>
      <c r="D182" s="54">
        <v>292</v>
      </c>
      <c r="E182" s="54">
        <v>132</v>
      </c>
      <c r="F182" s="54">
        <v>5</v>
      </c>
      <c r="G182" s="62">
        <v>0.23088820150243039</v>
      </c>
      <c r="X182" s="6"/>
    </row>
    <row r="183" spans="1:24" x14ac:dyDescent="0.2">
      <c r="A183" t="s">
        <v>22</v>
      </c>
      <c r="B183" t="s">
        <v>62</v>
      </c>
      <c r="C183" s="54">
        <v>921</v>
      </c>
      <c r="D183" s="54">
        <v>243</v>
      </c>
      <c r="E183" s="54">
        <v>111</v>
      </c>
      <c r="F183" s="54">
        <v>10</v>
      </c>
      <c r="G183" s="62">
        <v>0.12226204699322979</v>
      </c>
      <c r="X183" s="6"/>
    </row>
    <row r="184" spans="1:24" x14ac:dyDescent="0.2">
      <c r="C184" s="54">
        <f>SUM(C180:C183)</f>
        <v>10275</v>
      </c>
      <c r="D184" s="54">
        <f>SUM(D180:D183)</f>
        <v>1252</v>
      </c>
      <c r="E184" s="54">
        <f>SUM(E180:E183)</f>
        <v>518</v>
      </c>
      <c r="F184" s="54">
        <f>SUM(F180:F183)</f>
        <v>27</v>
      </c>
      <c r="G184" s="62">
        <f>(C184/31)/D184</f>
        <v>0.26473770998660207</v>
      </c>
      <c r="X184" s="6"/>
    </row>
    <row r="185" spans="1:24" x14ac:dyDescent="0.2">
      <c r="C185" s="54"/>
      <c r="D185" s="54"/>
      <c r="E185" s="54"/>
      <c r="F185" s="54"/>
      <c r="G185" s="62"/>
      <c r="X185" s="6"/>
    </row>
    <row r="186" spans="1:24" x14ac:dyDescent="0.2">
      <c r="A186" t="s">
        <v>15</v>
      </c>
      <c r="B186" t="s">
        <v>63</v>
      </c>
      <c r="C186" s="75">
        <v>4983</v>
      </c>
      <c r="D186" s="75">
        <v>475</v>
      </c>
      <c r="E186" s="75">
        <v>166</v>
      </c>
      <c r="F186" s="75">
        <v>9</v>
      </c>
      <c r="G186" s="62">
        <v>0.34968421052631576</v>
      </c>
    </row>
    <row r="187" spans="1:24" x14ac:dyDescent="0.2">
      <c r="A187" t="s">
        <v>18</v>
      </c>
      <c r="B187" t="s">
        <v>63</v>
      </c>
      <c r="C187" s="54">
        <v>11582</v>
      </c>
      <c r="D187" s="54">
        <v>964</v>
      </c>
      <c r="E187" s="54">
        <v>297</v>
      </c>
      <c r="F187" s="54">
        <v>16</v>
      </c>
      <c r="G187" s="62">
        <v>0.4004840940525588</v>
      </c>
      <c r="X187" s="6"/>
    </row>
    <row r="188" spans="1:24" x14ac:dyDescent="0.2">
      <c r="A188" t="s">
        <v>20</v>
      </c>
      <c r="B188" t="s">
        <v>63</v>
      </c>
      <c r="C188" s="54">
        <v>5230</v>
      </c>
      <c r="D188" s="54">
        <v>312</v>
      </c>
      <c r="E188" s="54">
        <v>141</v>
      </c>
      <c r="F188" s="54">
        <v>7</v>
      </c>
      <c r="G188" s="62">
        <v>0.55876068376068377</v>
      </c>
      <c r="X188" s="6"/>
    </row>
    <row r="189" spans="1:24" x14ac:dyDescent="0.2">
      <c r="A189" t="s">
        <v>22</v>
      </c>
      <c r="B189" t="s">
        <v>63</v>
      </c>
      <c r="C189" s="54">
        <v>4367</v>
      </c>
      <c r="D189" s="54">
        <v>387</v>
      </c>
      <c r="E189" s="54">
        <v>154</v>
      </c>
      <c r="F189" s="54">
        <v>15</v>
      </c>
      <c r="G189" s="62">
        <v>0.37614125753660638</v>
      </c>
      <c r="X189" s="6"/>
    </row>
    <row r="190" spans="1:24" x14ac:dyDescent="0.2">
      <c r="C190" s="54">
        <f>SUM(C186:C189)</f>
        <v>26162</v>
      </c>
      <c r="D190" s="54">
        <f>SUM(D186:D189)</f>
        <v>2138</v>
      </c>
      <c r="E190" s="54">
        <f>SUM(E186:E189)</f>
        <v>758</v>
      </c>
      <c r="F190" s="54">
        <f>SUM(F186:F189)</f>
        <v>47</v>
      </c>
      <c r="G190" s="62">
        <f>(C190/30)/D190</f>
        <v>0.40788899282818836</v>
      </c>
      <c r="X190" s="6"/>
    </row>
    <row r="191" spans="1:24" x14ac:dyDescent="0.2">
      <c r="C191" s="54"/>
      <c r="D191" s="54"/>
      <c r="E191" s="54"/>
      <c r="F191" s="54"/>
      <c r="G191" s="62"/>
      <c r="X191" s="6"/>
    </row>
    <row r="192" spans="1:24" x14ac:dyDescent="0.2">
      <c r="A192" t="s">
        <v>15</v>
      </c>
      <c r="B192" t="s">
        <v>64</v>
      </c>
      <c r="C192" s="75">
        <v>10411</v>
      </c>
      <c r="D192" s="75">
        <v>497</v>
      </c>
      <c r="E192" s="75">
        <v>166</v>
      </c>
      <c r="F192" s="75">
        <v>9</v>
      </c>
      <c r="G192" s="62">
        <v>0.67573181021613549</v>
      </c>
    </row>
    <row r="193" spans="1:24" x14ac:dyDescent="0.2">
      <c r="A193" t="s">
        <v>18</v>
      </c>
      <c r="B193" t="s">
        <v>64</v>
      </c>
      <c r="C193" s="54">
        <v>18888</v>
      </c>
      <c r="D193" s="54">
        <v>987</v>
      </c>
      <c r="E193" s="54">
        <v>307</v>
      </c>
      <c r="F193" s="54">
        <v>18</v>
      </c>
      <c r="G193" s="62">
        <v>0.6173154230806942</v>
      </c>
      <c r="X193" s="6"/>
    </row>
    <row r="194" spans="1:24" x14ac:dyDescent="0.2">
      <c r="A194" t="s">
        <v>20</v>
      </c>
      <c r="B194" t="s">
        <v>64</v>
      </c>
      <c r="C194" s="54">
        <v>7470</v>
      </c>
      <c r="D194" s="54">
        <v>312</v>
      </c>
      <c r="E194" s="54">
        <v>141</v>
      </c>
      <c r="F194" s="54">
        <v>7</v>
      </c>
      <c r="G194" s="62">
        <v>0.77233250620347393</v>
      </c>
      <c r="X194" s="6"/>
    </row>
    <row r="195" spans="1:24" x14ac:dyDescent="0.2">
      <c r="A195" t="s">
        <v>22</v>
      </c>
      <c r="B195" t="s">
        <v>64</v>
      </c>
      <c r="C195" s="54">
        <v>8738</v>
      </c>
      <c r="D195" s="54">
        <v>383</v>
      </c>
      <c r="E195" s="54">
        <v>152</v>
      </c>
      <c r="F195" s="54">
        <v>15</v>
      </c>
      <c r="G195" s="62">
        <v>0.73595552935231201</v>
      </c>
      <c r="X195" s="6"/>
    </row>
    <row r="196" spans="1:24" x14ac:dyDescent="0.2">
      <c r="C196" s="54">
        <f>SUM(C192:C195)</f>
        <v>45507</v>
      </c>
      <c r="D196" s="54">
        <f>SUM(D192:D195)</f>
        <v>2179</v>
      </c>
      <c r="E196" s="54">
        <f>SUM(E192:E195)</f>
        <v>766</v>
      </c>
      <c r="F196" s="54">
        <f>SUM(F192:F195)</f>
        <v>49</v>
      </c>
      <c r="G196" s="62">
        <f>(C196/31)/D196</f>
        <v>0.67368872966291138</v>
      </c>
      <c r="X196" s="6"/>
    </row>
    <row r="197" spans="1:24" x14ac:dyDescent="0.2">
      <c r="C197" s="54"/>
      <c r="D197" s="54"/>
      <c r="E197" s="54"/>
      <c r="F197" s="54"/>
      <c r="G197" s="62"/>
      <c r="X197" s="6"/>
    </row>
    <row r="198" spans="1:24" x14ac:dyDescent="0.2">
      <c r="A198" t="s">
        <v>15</v>
      </c>
      <c r="B198" t="s">
        <v>65</v>
      </c>
      <c r="C198" s="75">
        <v>7810</v>
      </c>
      <c r="D198" s="75">
        <v>575</v>
      </c>
      <c r="E198" s="75">
        <v>184</v>
      </c>
      <c r="F198" s="75">
        <v>9</v>
      </c>
      <c r="G198" s="62">
        <v>0.43814866760168303</v>
      </c>
    </row>
    <row r="199" spans="1:24" x14ac:dyDescent="0.2">
      <c r="A199" t="s">
        <v>18</v>
      </c>
      <c r="B199" t="s">
        <v>65</v>
      </c>
      <c r="C199" s="54">
        <v>18091</v>
      </c>
      <c r="D199" s="54">
        <v>989</v>
      </c>
      <c r="E199" s="54">
        <v>307</v>
      </c>
      <c r="F199" s="54">
        <v>17</v>
      </c>
      <c r="G199" s="62">
        <v>0.59007143090120351</v>
      </c>
      <c r="X199" s="6"/>
    </row>
    <row r="200" spans="1:24" x14ac:dyDescent="0.2">
      <c r="A200" t="s">
        <v>20</v>
      </c>
      <c r="B200" t="s">
        <v>65</v>
      </c>
      <c r="C200" s="54">
        <v>7535</v>
      </c>
      <c r="D200" s="54">
        <v>312</v>
      </c>
      <c r="E200" s="54">
        <v>141</v>
      </c>
      <c r="F200" s="54">
        <v>7</v>
      </c>
      <c r="G200" s="62">
        <v>0.77905293631100081</v>
      </c>
      <c r="X200" s="6"/>
    </row>
    <row r="201" spans="1:24" x14ac:dyDescent="0.2">
      <c r="A201" t="s">
        <v>22</v>
      </c>
      <c r="B201" t="s">
        <v>65</v>
      </c>
      <c r="C201" s="54">
        <v>6594</v>
      </c>
      <c r="D201" s="54">
        <v>387</v>
      </c>
      <c r="E201" s="54">
        <v>156</v>
      </c>
      <c r="F201" s="54">
        <v>15</v>
      </c>
      <c r="G201" s="62">
        <v>0.54963740935233807</v>
      </c>
      <c r="X201" s="6"/>
    </row>
    <row r="202" spans="1:24" x14ac:dyDescent="0.2">
      <c r="C202" s="54">
        <f>SUM(C198:C201)</f>
        <v>40030</v>
      </c>
      <c r="D202" s="54">
        <f>SUM(D198:D201)</f>
        <v>2263</v>
      </c>
      <c r="E202" s="54">
        <f>SUM(E198:E201)</f>
        <v>788</v>
      </c>
      <c r="F202" s="54">
        <f>SUM(F198:F201)</f>
        <v>48</v>
      </c>
      <c r="G202" s="62">
        <f>(C202/31)/D202</f>
        <v>0.57060995253232216</v>
      </c>
      <c r="X202" s="6"/>
    </row>
    <row r="203" spans="1:24" x14ac:dyDescent="0.2">
      <c r="C203" s="54"/>
      <c r="D203" s="54"/>
      <c r="E203" s="54"/>
      <c r="F203" s="54"/>
      <c r="G203" s="62"/>
      <c r="X203" s="6"/>
    </row>
    <row r="204" spans="1:24" x14ac:dyDescent="0.2">
      <c r="A204" t="s">
        <v>15</v>
      </c>
      <c r="B204" t="s">
        <v>66</v>
      </c>
      <c r="C204" s="75">
        <v>1547</v>
      </c>
      <c r="D204" s="75">
        <v>194</v>
      </c>
      <c r="E204" s="75">
        <v>86</v>
      </c>
      <c r="F204" s="75">
        <v>6</v>
      </c>
      <c r="G204" s="62">
        <v>0.26580756013745704</v>
      </c>
    </row>
    <row r="205" spans="1:24" x14ac:dyDescent="0.2">
      <c r="A205" t="s">
        <v>18</v>
      </c>
      <c r="B205" t="s">
        <v>66</v>
      </c>
      <c r="C205" s="54">
        <v>6917</v>
      </c>
      <c r="D205" s="54">
        <v>678</v>
      </c>
      <c r="E205" s="54">
        <v>235</v>
      </c>
      <c r="F205" s="54">
        <v>12</v>
      </c>
      <c r="G205" s="62">
        <v>0.34006882989183873</v>
      </c>
      <c r="X205" s="6"/>
    </row>
    <row r="206" spans="1:24" x14ac:dyDescent="0.2">
      <c r="A206" t="s">
        <v>20</v>
      </c>
      <c r="B206" t="s">
        <v>66</v>
      </c>
      <c r="C206" s="54">
        <v>4561</v>
      </c>
      <c r="D206" s="54">
        <v>315</v>
      </c>
      <c r="E206" s="54">
        <v>137</v>
      </c>
      <c r="F206" s="54">
        <v>6</v>
      </c>
      <c r="G206" s="62">
        <v>0.48264550264550266</v>
      </c>
      <c r="X206" s="6"/>
    </row>
    <row r="207" spans="1:24" x14ac:dyDescent="0.2">
      <c r="A207" t="s">
        <v>22</v>
      </c>
      <c r="B207" t="s">
        <v>66</v>
      </c>
      <c r="C207" s="54">
        <v>933</v>
      </c>
      <c r="D207" s="54">
        <v>214</v>
      </c>
      <c r="E207" s="54">
        <v>97</v>
      </c>
      <c r="F207" s="54">
        <v>11</v>
      </c>
      <c r="G207" s="62">
        <v>0.14532710280373831</v>
      </c>
      <c r="X207" s="6"/>
    </row>
    <row r="208" spans="1:24" x14ac:dyDescent="0.2">
      <c r="C208" s="54">
        <f>SUM(C204:C207)</f>
        <v>13958</v>
      </c>
      <c r="D208" s="54">
        <f>SUM(D204:D207)</f>
        <v>1401</v>
      </c>
      <c r="E208" s="54">
        <f>SUM(E204:E207)</f>
        <v>555</v>
      </c>
      <c r="F208" s="54">
        <f>SUM(F204:F207)</f>
        <v>35</v>
      </c>
      <c r="G208" s="62">
        <f>(C208/30)/D208</f>
        <v>0.33209612181774922</v>
      </c>
      <c r="X208" s="6"/>
    </row>
    <row r="209" spans="1:24" x14ac:dyDescent="0.2">
      <c r="C209" s="54"/>
      <c r="D209" s="54"/>
      <c r="E209" s="54"/>
      <c r="F209" s="54"/>
      <c r="G209" s="62"/>
      <c r="X209" s="6"/>
    </row>
    <row r="210" spans="1:24" x14ac:dyDescent="0.2">
      <c r="A210" t="s">
        <v>15</v>
      </c>
      <c r="B210" t="s">
        <v>67</v>
      </c>
      <c r="C210" s="75">
        <v>684</v>
      </c>
      <c r="D210" s="75">
        <v>156</v>
      </c>
      <c r="E210" s="75">
        <v>70</v>
      </c>
      <c r="F210" s="75">
        <v>4</v>
      </c>
      <c r="G210" s="62">
        <v>0.14143920595533499</v>
      </c>
    </row>
    <row r="211" spans="1:24" x14ac:dyDescent="0.2">
      <c r="A211" t="s">
        <v>18</v>
      </c>
      <c r="B211" t="s">
        <v>67</v>
      </c>
      <c r="C211" s="54">
        <v>3868</v>
      </c>
      <c r="D211" s="54">
        <v>427</v>
      </c>
      <c r="E211" s="54">
        <v>153</v>
      </c>
      <c r="F211" s="54">
        <v>7</v>
      </c>
      <c r="G211" s="62">
        <v>0.29221122610863487</v>
      </c>
      <c r="X211" s="6"/>
    </row>
    <row r="212" spans="1:24" x14ac:dyDescent="0.2">
      <c r="A212" t="s">
        <v>20</v>
      </c>
      <c r="B212" t="s">
        <v>67</v>
      </c>
      <c r="C212" s="54">
        <v>3177</v>
      </c>
      <c r="D212" s="54">
        <v>253</v>
      </c>
      <c r="E212" s="54">
        <v>117</v>
      </c>
      <c r="F212" s="54">
        <v>4</v>
      </c>
      <c r="G212" s="62">
        <v>0.40507458880530411</v>
      </c>
      <c r="X212" s="6"/>
    </row>
    <row r="213" spans="1:24" x14ac:dyDescent="0.2">
      <c r="A213" t="s">
        <v>22</v>
      </c>
      <c r="B213" t="s">
        <v>67</v>
      </c>
      <c r="C213" s="54">
        <v>225</v>
      </c>
      <c r="D213" s="54">
        <v>31</v>
      </c>
      <c r="E213" s="54">
        <v>15</v>
      </c>
      <c r="F213" s="54">
        <v>2</v>
      </c>
      <c r="G213" s="62">
        <v>0.23413111342351717</v>
      </c>
      <c r="X213" s="6"/>
    </row>
    <row r="214" spans="1:24" x14ac:dyDescent="0.2">
      <c r="C214" s="54">
        <f>SUM(C210:C213)</f>
        <v>7954</v>
      </c>
      <c r="D214" s="54">
        <f>SUM(D210:D213)</f>
        <v>867</v>
      </c>
      <c r="E214" s="54">
        <f>SUM(E210:E213)</f>
        <v>355</v>
      </c>
      <c r="F214" s="54">
        <f>SUM(F210:F213)</f>
        <v>17</v>
      </c>
      <c r="G214" s="62">
        <f>(C214/31)/D214</f>
        <v>0.29594076719872009</v>
      </c>
      <c r="X214" s="6"/>
    </row>
    <row r="215" spans="1:24" x14ac:dyDescent="0.2">
      <c r="C215" s="54"/>
      <c r="D215" s="54"/>
      <c r="E215" s="54"/>
      <c r="F215" s="54"/>
      <c r="G215" s="62"/>
      <c r="X215" s="6"/>
    </row>
    <row r="216" spans="1:24" x14ac:dyDescent="0.2">
      <c r="C216" s="54"/>
      <c r="D216" s="54"/>
      <c r="E216" s="54"/>
      <c r="F216" s="54"/>
      <c r="G216" s="62"/>
      <c r="X216" s="6"/>
    </row>
    <row r="217" spans="1:24" x14ac:dyDescent="0.2">
      <c r="A217" t="s">
        <v>15</v>
      </c>
      <c r="B217" t="s">
        <v>68</v>
      </c>
      <c r="C217" s="75">
        <v>342</v>
      </c>
      <c r="D217" s="75">
        <v>156</v>
      </c>
      <c r="E217" s="75">
        <v>70</v>
      </c>
      <c r="F217" s="75">
        <v>4</v>
      </c>
      <c r="G217" s="62">
        <v>7.3076923076923081E-2</v>
      </c>
    </row>
    <row r="218" spans="1:24" x14ac:dyDescent="0.2">
      <c r="A218" t="s">
        <v>18</v>
      </c>
      <c r="B218" t="s">
        <v>68</v>
      </c>
      <c r="C218" s="54">
        <v>731</v>
      </c>
      <c r="D218" s="54">
        <v>202</v>
      </c>
      <c r="E218" s="54">
        <v>96</v>
      </c>
      <c r="F218" s="54">
        <v>4</v>
      </c>
      <c r="G218" s="62">
        <v>0.12062706270627063</v>
      </c>
      <c r="X218" s="6"/>
    </row>
    <row r="219" spans="1:24" x14ac:dyDescent="0.2">
      <c r="A219" t="s">
        <v>20</v>
      </c>
      <c r="B219" t="s">
        <v>68</v>
      </c>
      <c r="C219" s="54">
        <v>355</v>
      </c>
      <c r="D219" s="54">
        <v>253</v>
      </c>
      <c r="E219" s="54">
        <v>117</v>
      </c>
      <c r="F219" s="54">
        <v>4</v>
      </c>
      <c r="G219" s="62">
        <v>4.6772068511198944E-2</v>
      </c>
      <c r="X219" s="6"/>
    </row>
    <row r="220" spans="1:24" x14ac:dyDescent="0.2">
      <c r="A220" t="s">
        <v>22</v>
      </c>
      <c r="B220" t="s">
        <v>68</v>
      </c>
      <c r="C220" s="54">
        <v>0</v>
      </c>
      <c r="D220" s="54">
        <v>0</v>
      </c>
      <c r="E220" s="54">
        <v>0</v>
      </c>
      <c r="F220" s="54">
        <v>0</v>
      </c>
      <c r="G220" s="62">
        <v>0</v>
      </c>
      <c r="X220" s="6"/>
    </row>
    <row r="221" spans="1:24" x14ac:dyDescent="0.2">
      <c r="C221" s="54">
        <f>SUM(C217:C220)</f>
        <v>1428</v>
      </c>
      <c r="D221" s="54">
        <f>SUM(D217:D220)</f>
        <v>611</v>
      </c>
      <c r="E221" s="54">
        <f>SUM(E217:E220)</f>
        <v>283</v>
      </c>
      <c r="F221" s="54">
        <f>SUM(F217:F220)</f>
        <v>12</v>
      </c>
      <c r="G221" s="62">
        <f>(C221/30)/D221</f>
        <v>7.7905073649754505E-2</v>
      </c>
      <c r="X221" s="6"/>
    </row>
    <row r="222" spans="1:24" x14ac:dyDescent="0.2">
      <c r="C222" s="54"/>
      <c r="D222" s="54"/>
      <c r="E222" s="54"/>
      <c r="F222" s="54"/>
      <c r="G222" s="62"/>
      <c r="X222" s="6"/>
    </row>
    <row r="223" spans="1:24" x14ac:dyDescent="0.2">
      <c r="A223" t="s">
        <v>15</v>
      </c>
      <c r="B223" t="s">
        <v>69</v>
      </c>
      <c r="C223" s="75">
        <v>276</v>
      </c>
      <c r="D223" s="75">
        <v>124</v>
      </c>
      <c r="E223" s="75">
        <v>54</v>
      </c>
      <c r="F223" s="75">
        <v>3</v>
      </c>
      <c r="G223" s="62">
        <v>7.1800208116545264E-2</v>
      </c>
    </row>
    <row r="224" spans="1:24" x14ac:dyDescent="0.2">
      <c r="A224" t="s">
        <v>18</v>
      </c>
      <c r="B224" t="s">
        <v>69</v>
      </c>
      <c r="C224" s="54">
        <v>554</v>
      </c>
      <c r="D224" s="54">
        <v>250</v>
      </c>
      <c r="E224" s="54">
        <v>106</v>
      </c>
      <c r="F224" s="54">
        <v>5</v>
      </c>
      <c r="G224" s="62">
        <v>7.1483870967741933E-2</v>
      </c>
    </row>
    <row r="225" spans="1:25" x14ac:dyDescent="0.2">
      <c r="A225" t="s">
        <v>20</v>
      </c>
      <c r="B225" t="s">
        <v>69</v>
      </c>
      <c r="C225" s="54">
        <v>474</v>
      </c>
      <c r="D225" s="54">
        <v>253</v>
      </c>
      <c r="E225" s="54">
        <v>117</v>
      </c>
      <c r="F225" s="54">
        <v>4</v>
      </c>
      <c r="G225" s="62">
        <v>6.0436057631008545E-2</v>
      </c>
    </row>
    <row r="226" spans="1:25" x14ac:dyDescent="0.2">
      <c r="A226" t="s">
        <v>22</v>
      </c>
      <c r="B226" t="s">
        <v>69</v>
      </c>
      <c r="C226" s="54">
        <v>0</v>
      </c>
      <c r="D226" s="54">
        <v>0</v>
      </c>
      <c r="E226" s="54">
        <v>0</v>
      </c>
      <c r="F226" s="54">
        <v>0</v>
      </c>
      <c r="G226" s="62">
        <v>0</v>
      </c>
    </row>
    <row r="227" spans="1:25" x14ac:dyDescent="0.2">
      <c r="C227" s="54">
        <f>SUM(C223:C226)</f>
        <v>1304</v>
      </c>
      <c r="D227" s="54">
        <f>SUM(D223:D226)</f>
        <v>627</v>
      </c>
      <c r="E227" s="54">
        <f>SUM(E223:E226)</f>
        <v>277</v>
      </c>
      <c r="F227" s="54">
        <f>SUM(F223:F226)</f>
        <v>12</v>
      </c>
      <c r="G227" s="62">
        <f>(C227/31)/D227</f>
        <v>6.7088542470545867E-2</v>
      </c>
    </row>
    <row r="229" spans="1:25" x14ac:dyDescent="0.2">
      <c r="A229" s="60">
        <v>2014</v>
      </c>
      <c r="B229" s="60"/>
      <c r="C229" s="60"/>
      <c r="D229" s="60"/>
      <c r="E229" s="60"/>
      <c r="F229" s="60"/>
      <c r="G229" s="60"/>
    </row>
    <row r="230" spans="1:25" x14ac:dyDescent="0.2">
      <c r="A230" t="s">
        <v>15</v>
      </c>
      <c r="B230" t="s">
        <v>70</v>
      </c>
      <c r="C230" s="75">
        <v>243</v>
      </c>
      <c r="D230" s="75">
        <v>29</v>
      </c>
      <c r="E230" s="75">
        <v>11</v>
      </c>
      <c r="F230" s="75">
        <v>2</v>
      </c>
      <c r="G230" s="62">
        <v>0.27030033370411566</v>
      </c>
    </row>
    <row r="231" spans="1:25" x14ac:dyDescent="0.2">
      <c r="A231" t="s">
        <v>18</v>
      </c>
      <c r="B231" t="s">
        <v>70</v>
      </c>
      <c r="C231" s="54">
        <v>1042</v>
      </c>
      <c r="D231" s="54">
        <v>292</v>
      </c>
      <c r="E231" s="54">
        <v>137</v>
      </c>
      <c r="F231" s="54">
        <v>5</v>
      </c>
      <c r="G231" s="62">
        <v>0.11511268228015908</v>
      </c>
      <c r="Y231" s="6"/>
    </row>
    <row r="232" spans="1:25" x14ac:dyDescent="0.2">
      <c r="A232" t="s">
        <v>20</v>
      </c>
      <c r="B232" t="s">
        <v>70</v>
      </c>
      <c r="C232" s="54">
        <v>169</v>
      </c>
      <c r="D232" s="54">
        <v>208</v>
      </c>
      <c r="E232" s="54">
        <v>98</v>
      </c>
      <c r="F232" s="54">
        <v>3</v>
      </c>
      <c r="G232" s="62">
        <v>2.620967741935484E-2</v>
      </c>
      <c r="Y232" s="6"/>
    </row>
    <row r="233" spans="1:25" x14ac:dyDescent="0.2">
      <c r="A233" t="s">
        <v>22</v>
      </c>
      <c r="B233" t="s">
        <v>70</v>
      </c>
      <c r="C233" s="54">
        <v>0</v>
      </c>
      <c r="D233" s="54">
        <v>0</v>
      </c>
      <c r="E233" s="54">
        <v>0</v>
      </c>
      <c r="F233" s="54">
        <v>0</v>
      </c>
      <c r="G233" s="62">
        <v>0</v>
      </c>
      <c r="Y233" s="6"/>
    </row>
    <row r="234" spans="1:25" x14ac:dyDescent="0.2">
      <c r="C234" s="54">
        <f>SUM(C230:C233)</f>
        <v>1454</v>
      </c>
      <c r="D234" s="54">
        <f>SUM(D230:D233)</f>
        <v>529</v>
      </c>
      <c r="E234" s="54">
        <f>SUM(E230:E233)</f>
        <v>246</v>
      </c>
      <c r="F234" s="54">
        <f>SUM(F230:F233)</f>
        <v>10</v>
      </c>
      <c r="G234" s="62">
        <f>(C234/31)/D234</f>
        <v>8.866394292334899E-2</v>
      </c>
      <c r="Y234" s="6"/>
    </row>
    <row r="235" spans="1:25" x14ac:dyDescent="0.2">
      <c r="C235" s="54"/>
      <c r="D235" s="54"/>
      <c r="E235" s="54"/>
      <c r="F235" s="54"/>
      <c r="G235" s="62"/>
      <c r="Y235" s="6"/>
    </row>
    <row r="236" spans="1:25" x14ac:dyDescent="0.2">
      <c r="A236" t="s">
        <v>15</v>
      </c>
      <c r="B236" t="s">
        <v>71</v>
      </c>
      <c r="C236" s="75">
        <v>489</v>
      </c>
      <c r="D236" s="75">
        <v>80</v>
      </c>
      <c r="E236" s="75">
        <v>33</v>
      </c>
      <c r="F236" s="75">
        <v>3</v>
      </c>
      <c r="G236" s="62">
        <v>0.21830357142857143</v>
      </c>
    </row>
    <row r="237" spans="1:25" x14ac:dyDescent="0.2">
      <c r="A237" t="s">
        <v>18</v>
      </c>
      <c r="B237" t="s">
        <v>71</v>
      </c>
      <c r="C237" s="54">
        <v>1474</v>
      </c>
      <c r="D237" s="54">
        <v>250</v>
      </c>
      <c r="E237" s="54">
        <v>120</v>
      </c>
      <c r="F237" s="54">
        <v>4</v>
      </c>
      <c r="G237" s="62">
        <v>0.21057142857142858</v>
      </c>
      <c r="Y237" s="6"/>
    </row>
    <row r="238" spans="1:25" x14ac:dyDescent="0.2">
      <c r="A238" t="s">
        <v>20</v>
      </c>
      <c r="B238" t="s">
        <v>71</v>
      </c>
      <c r="C238" s="54">
        <v>284</v>
      </c>
      <c r="D238" s="54">
        <v>208</v>
      </c>
      <c r="E238" s="54">
        <v>98</v>
      </c>
      <c r="F238" s="54">
        <v>3</v>
      </c>
      <c r="G238" s="62">
        <v>4.8763736263736264E-2</v>
      </c>
      <c r="Y238" s="6"/>
    </row>
    <row r="239" spans="1:25" x14ac:dyDescent="0.2">
      <c r="A239" t="s">
        <v>22</v>
      </c>
      <c r="B239" t="s">
        <v>71</v>
      </c>
      <c r="C239" s="54">
        <v>0</v>
      </c>
      <c r="D239" s="54">
        <v>0</v>
      </c>
      <c r="E239" s="54">
        <v>0</v>
      </c>
      <c r="F239" s="54">
        <v>0</v>
      </c>
      <c r="G239" s="62">
        <v>0</v>
      </c>
      <c r="Y239" s="6"/>
    </row>
    <row r="240" spans="1:25" x14ac:dyDescent="0.2">
      <c r="C240" s="54">
        <f>SUM(C236:C239)</f>
        <v>2247</v>
      </c>
      <c r="D240" s="54">
        <f>SUM(D236:D239)</f>
        <v>538</v>
      </c>
      <c r="E240" s="54">
        <f>SUM(E236:E239)</f>
        <v>251</v>
      </c>
      <c r="F240" s="54">
        <f>SUM(F236:F239)</f>
        <v>10</v>
      </c>
      <c r="G240" s="62">
        <f>(C240/28)/D240</f>
        <v>0.1491635687732342</v>
      </c>
      <c r="Y240" s="6"/>
    </row>
    <row r="241" spans="1:25" x14ac:dyDescent="0.2">
      <c r="C241" s="54"/>
      <c r="D241" s="54"/>
      <c r="E241" s="54"/>
      <c r="F241" s="54"/>
      <c r="G241" s="62"/>
      <c r="Y241" s="6"/>
    </row>
    <row r="242" spans="1:25" x14ac:dyDescent="0.2">
      <c r="A242" t="s">
        <v>15</v>
      </c>
      <c r="B242" t="s">
        <v>72</v>
      </c>
      <c r="C242" s="75">
        <v>501</v>
      </c>
      <c r="D242" s="75">
        <v>80</v>
      </c>
      <c r="E242" s="75">
        <v>33</v>
      </c>
      <c r="F242" s="75">
        <v>3</v>
      </c>
      <c r="G242" s="62">
        <v>0.20201612903225807</v>
      </c>
    </row>
    <row r="243" spans="1:25" x14ac:dyDescent="0.2">
      <c r="A243" t="s">
        <v>18</v>
      </c>
      <c r="B243" t="s">
        <v>72</v>
      </c>
      <c r="C243" s="54">
        <v>1749</v>
      </c>
      <c r="D243" s="54">
        <v>408</v>
      </c>
      <c r="E243" s="54">
        <v>145</v>
      </c>
      <c r="F243" s="54">
        <v>8</v>
      </c>
      <c r="G243" s="62">
        <v>0.13828273244781783</v>
      </c>
      <c r="Y243" s="6"/>
    </row>
    <row r="244" spans="1:25" x14ac:dyDescent="0.2">
      <c r="A244" t="s">
        <v>20</v>
      </c>
      <c r="B244" t="s">
        <v>72</v>
      </c>
      <c r="C244" s="54">
        <v>309</v>
      </c>
      <c r="D244" s="54">
        <v>208</v>
      </c>
      <c r="E244" s="54">
        <v>98</v>
      </c>
      <c r="F244" s="54">
        <v>3</v>
      </c>
      <c r="G244" s="62">
        <v>4.7921836228287842E-2</v>
      </c>
      <c r="Y244" s="6"/>
    </row>
    <row r="245" spans="1:25" x14ac:dyDescent="0.2">
      <c r="A245" t="s">
        <v>22</v>
      </c>
      <c r="B245" t="s">
        <v>72</v>
      </c>
      <c r="C245" s="54">
        <v>0</v>
      </c>
      <c r="D245" s="54">
        <v>0</v>
      </c>
      <c r="E245" s="54">
        <v>0</v>
      </c>
      <c r="F245" s="54">
        <v>0</v>
      </c>
      <c r="G245" s="62">
        <v>0</v>
      </c>
      <c r="Y245" s="6"/>
    </row>
    <row r="246" spans="1:25" x14ac:dyDescent="0.2">
      <c r="C246" s="54">
        <f>SUM(C242:C245)</f>
        <v>2559</v>
      </c>
      <c r="D246" s="54">
        <f>SUM(D242:D245)</f>
        <v>696</v>
      </c>
      <c r="E246" s="54">
        <f>SUM(E242:E245)</f>
        <v>276</v>
      </c>
      <c r="F246" s="54">
        <f>SUM(F242:F245)</f>
        <v>14</v>
      </c>
      <c r="G246" s="62">
        <f>(C246/31)/D246</f>
        <v>0.11860400444938821</v>
      </c>
      <c r="Y246" s="6"/>
    </row>
    <row r="247" spans="1:25" x14ac:dyDescent="0.2">
      <c r="C247" s="54"/>
      <c r="D247" s="54"/>
      <c r="E247" s="54"/>
      <c r="F247" s="54"/>
      <c r="G247" s="62"/>
      <c r="Y247" s="6"/>
    </row>
    <row r="248" spans="1:25" x14ac:dyDescent="0.2">
      <c r="A248" t="s">
        <v>15</v>
      </c>
      <c r="B248" t="s">
        <v>73</v>
      </c>
      <c r="C248" s="75">
        <v>454</v>
      </c>
      <c r="D248" s="75">
        <v>170</v>
      </c>
      <c r="E248" s="75">
        <v>76</v>
      </c>
      <c r="F248" s="75">
        <v>4</v>
      </c>
      <c r="G248" s="62">
        <v>8.9019607843137255E-2</v>
      </c>
    </row>
    <row r="249" spans="1:25" x14ac:dyDescent="0.2">
      <c r="A249" t="s">
        <v>18</v>
      </c>
      <c r="B249" t="s">
        <v>73</v>
      </c>
      <c r="C249" s="54">
        <v>2718</v>
      </c>
      <c r="D249" s="54">
        <v>458</v>
      </c>
      <c r="E249" s="54">
        <v>163</v>
      </c>
      <c r="F249" s="54">
        <v>9</v>
      </c>
      <c r="G249" s="62">
        <v>0.19781659388646289</v>
      </c>
      <c r="Y249" s="6"/>
    </row>
    <row r="250" spans="1:25" x14ac:dyDescent="0.2">
      <c r="A250" t="s">
        <v>20</v>
      </c>
      <c r="B250" t="s">
        <v>73</v>
      </c>
      <c r="C250" s="54">
        <v>572</v>
      </c>
      <c r="D250" s="54">
        <v>208</v>
      </c>
      <c r="E250" s="54">
        <v>98</v>
      </c>
      <c r="F250" s="54">
        <v>3</v>
      </c>
      <c r="G250" s="62">
        <v>9.166666666666666E-2</v>
      </c>
      <c r="Y250" s="6"/>
    </row>
    <row r="251" spans="1:25" x14ac:dyDescent="0.2">
      <c r="A251" t="s">
        <v>22</v>
      </c>
      <c r="B251" t="s">
        <v>73</v>
      </c>
      <c r="C251" s="54">
        <v>143</v>
      </c>
      <c r="D251" s="54">
        <v>152</v>
      </c>
      <c r="E251" s="54">
        <v>70</v>
      </c>
      <c r="F251" s="54">
        <v>3</v>
      </c>
      <c r="G251" s="62">
        <v>3.1359649122807018E-2</v>
      </c>
      <c r="Y251" s="6"/>
    </row>
    <row r="252" spans="1:25" x14ac:dyDescent="0.2">
      <c r="C252" s="54">
        <f>SUM(C248:C251)</f>
        <v>3887</v>
      </c>
      <c r="D252" s="54">
        <f>SUM(D248:D251)</f>
        <v>988</v>
      </c>
      <c r="E252" s="54">
        <f>SUM(E248:E251)</f>
        <v>407</v>
      </c>
      <c r="F252" s="54">
        <f>SUM(F248:F251)</f>
        <v>19</v>
      </c>
      <c r="G252" s="62">
        <f>(C252/30)/D252</f>
        <v>0.13114035087719297</v>
      </c>
      <c r="Y252" s="6"/>
    </row>
    <row r="253" spans="1:25" x14ac:dyDescent="0.2">
      <c r="C253" s="54"/>
      <c r="D253" s="54"/>
      <c r="E253" s="54"/>
      <c r="F253" s="54"/>
      <c r="G253" s="62"/>
      <c r="Y253" s="6"/>
    </row>
    <row r="254" spans="1:25" x14ac:dyDescent="0.2">
      <c r="A254" t="s">
        <v>15</v>
      </c>
      <c r="B254" t="s">
        <v>74</v>
      </c>
      <c r="C254" s="75">
        <v>1261</v>
      </c>
      <c r="D254" s="75">
        <v>220</v>
      </c>
      <c r="E254" s="75">
        <v>101</v>
      </c>
      <c r="F254" s="75">
        <v>6</v>
      </c>
      <c r="G254" s="62">
        <v>0.18489736070381232</v>
      </c>
    </row>
    <row r="255" spans="1:25" x14ac:dyDescent="0.2">
      <c r="A255" t="s">
        <v>18</v>
      </c>
      <c r="B255" t="s">
        <v>74</v>
      </c>
      <c r="C255" s="54">
        <v>5180</v>
      </c>
      <c r="D255" s="54">
        <v>724</v>
      </c>
      <c r="E255" s="54">
        <v>254</v>
      </c>
      <c r="F255" s="54">
        <v>13</v>
      </c>
      <c r="G255" s="62">
        <v>0.23079664943860276</v>
      </c>
      <c r="Y255" s="6"/>
    </row>
    <row r="256" spans="1:25" x14ac:dyDescent="0.2">
      <c r="A256" t="s">
        <v>20</v>
      </c>
      <c r="B256" t="s">
        <v>74</v>
      </c>
      <c r="C256" s="54">
        <v>2144</v>
      </c>
      <c r="D256" s="54">
        <v>301</v>
      </c>
      <c r="E256" s="54">
        <v>132</v>
      </c>
      <c r="F256" s="54">
        <v>5</v>
      </c>
      <c r="G256" s="62">
        <v>0.22977172864644732</v>
      </c>
      <c r="Y256" s="6"/>
    </row>
    <row r="257" spans="1:25" x14ac:dyDescent="0.2">
      <c r="A257" t="s">
        <v>22</v>
      </c>
      <c r="B257" t="s">
        <v>74</v>
      </c>
      <c r="C257" s="54">
        <v>806</v>
      </c>
      <c r="D257" s="54">
        <v>260</v>
      </c>
      <c r="E257" s="54">
        <v>120</v>
      </c>
      <c r="F257" s="54">
        <v>10</v>
      </c>
      <c r="G257" s="62">
        <v>0.1</v>
      </c>
      <c r="Y257" s="6"/>
    </row>
    <row r="258" spans="1:25" x14ac:dyDescent="0.2">
      <c r="C258" s="54">
        <f>SUM(C254:C257)</f>
        <v>9391</v>
      </c>
      <c r="D258" s="54">
        <f>SUM(D254:D257)</f>
        <v>1505</v>
      </c>
      <c r="E258" s="54">
        <f>SUM(E254:E257)</f>
        <v>607</v>
      </c>
      <c r="F258" s="54">
        <f>SUM(F254:F257)</f>
        <v>34</v>
      </c>
      <c r="G258" s="62">
        <f>(C258/31)/D258</f>
        <v>0.20128603579466295</v>
      </c>
      <c r="Y258" s="6"/>
    </row>
    <row r="259" spans="1:25" x14ac:dyDescent="0.2">
      <c r="C259" s="54"/>
      <c r="D259" s="54"/>
      <c r="E259" s="54"/>
      <c r="F259" s="54"/>
      <c r="G259" s="62"/>
      <c r="Y259" s="6"/>
    </row>
    <row r="260" spans="1:25" x14ac:dyDescent="0.2">
      <c r="A260" t="s">
        <v>15</v>
      </c>
      <c r="B260" t="s">
        <v>75</v>
      </c>
      <c r="C260" s="75">
        <v>5545</v>
      </c>
      <c r="D260" s="75">
        <v>565</v>
      </c>
      <c r="E260" s="75">
        <v>190</v>
      </c>
      <c r="F260" s="75">
        <v>9</v>
      </c>
      <c r="G260" s="62">
        <v>0.32713864306784662</v>
      </c>
    </row>
    <row r="261" spans="1:25" x14ac:dyDescent="0.2">
      <c r="A261" t="s">
        <v>18</v>
      </c>
      <c r="B261" t="s">
        <v>75</v>
      </c>
      <c r="C261" s="54">
        <v>12365</v>
      </c>
      <c r="D261" s="54">
        <v>1141</v>
      </c>
      <c r="E261" s="54">
        <v>387</v>
      </c>
      <c r="F261" s="54">
        <v>19</v>
      </c>
      <c r="G261" s="62">
        <v>0.36123283669295941</v>
      </c>
      <c r="Y261" s="6"/>
    </row>
    <row r="262" spans="1:25" x14ac:dyDescent="0.2">
      <c r="A262" t="s">
        <v>20</v>
      </c>
      <c r="B262" t="s">
        <v>75</v>
      </c>
      <c r="C262" s="54">
        <v>5132</v>
      </c>
      <c r="D262" s="54">
        <v>325</v>
      </c>
      <c r="E262" s="54">
        <v>144</v>
      </c>
      <c r="F262" s="54">
        <v>7</v>
      </c>
      <c r="G262" s="62">
        <v>0.52635897435897439</v>
      </c>
      <c r="Y262" s="6"/>
    </row>
    <row r="263" spans="1:25" x14ac:dyDescent="0.2">
      <c r="A263" t="s">
        <v>22</v>
      </c>
      <c r="B263" t="s">
        <v>75</v>
      </c>
      <c r="C263" s="54">
        <v>4873</v>
      </c>
      <c r="D263" s="54">
        <v>417</v>
      </c>
      <c r="E263" s="54">
        <v>175</v>
      </c>
      <c r="F263" s="54">
        <v>15</v>
      </c>
      <c r="G263" s="62">
        <v>0.38952837729816148</v>
      </c>
      <c r="Y263" s="6"/>
    </row>
    <row r="264" spans="1:25" x14ac:dyDescent="0.2">
      <c r="C264" s="54">
        <f>SUM(C260:C263)</f>
        <v>27915</v>
      </c>
      <c r="D264" s="54">
        <f>SUM(D260:D263)</f>
        <v>2448</v>
      </c>
      <c r="E264" s="54">
        <f>SUM(E260:E263)</f>
        <v>896</v>
      </c>
      <c r="F264" s="54">
        <f>SUM(F260:F263)</f>
        <v>50</v>
      </c>
      <c r="G264" s="62">
        <f>(C264/30)/D264</f>
        <v>0.38010620915032678</v>
      </c>
      <c r="Y264" s="6"/>
    </row>
    <row r="265" spans="1:25" x14ac:dyDescent="0.2">
      <c r="C265" s="54"/>
      <c r="D265" s="54"/>
      <c r="E265" s="54"/>
      <c r="F265" s="54"/>
      <c r="G265" s="62"/>
      <c r="Y265" s="6"/>
    </row>
    <row r="266" spans="1:25" x14ac:dyDescent="0.2">
      <c r="A266" t="s">
        <v>15</v>
      </c>
      <c r="B266" t="s">
        <v>76</v>
      </c>
      <c r="C266" s="75">
        <v>9073</v>
      </c>
      <c r="D266" s="75">
        <v>566</v>
      </c>
      <c r="E266" s="75">
        <v>190</v>
      </c>
      <c r="F266" s="75">
        <v>9</v>
      </c>
      <c r="G266" s="62">
        <v>0.51709791405448535</v>
      </c>
    </row>
    <row r="267" spans="1:25" x14ac:dyDescent="0.2">
      <c r="A267" t="s">
        <v>18</v>
      </c>
      <c r="B267" t="s">
        <v>76</v>
      </c>
      <c r="C267" s="54">
        <v>22903</v>
      </c>
      <c r="D267" s="54">
        <v>1178</v>
      </c>
      <c r="E267" s="54">
        <v>391</v>
      </c>
      <c r="F267" s="54">
        <v>20</v>
      </c>
      <c r="G267" s="62">
        <v>0.62717016265951042</v>
      </c>
      <c r="L267" s="6"/>
      <c r="R267" s="6"/>
      <c r="Y267" s="6"/>
    </row>
    <row r="268" spans="1:25" x14ac:dyDescent="0.2">
      <c r="A268" t="s">
        <v>20</v>
      </c>
      <c r="B268" t="s">
        <v>76</v>
      </c>
      <c r="C268" s="54">
        <v>7246</v>
      </c>
      <c r="D268" s="54">
        <v>307</v>
      </c>
      <c r="E268" s="54">
        <v>136</v>
      </c>
      <c r="F268" s="54">
        <v>6</v>
      </c>
      <c r="G268" s="62">
        <v>0.76137438268361879</v>
      </c>
      <c r="R268" s="6"/>
      <c r="Y268" s="6"/>
    </row>
    <row r="269" spans="1:25" x14ac:dyDescent="0.2">
      <c r="A269" t="s">
        <v>22</v>
      </c>
      <c r="B269" t="s">
        <v>76</v>
      </c>
      <c r="C269" s="54">
        <v>8094</v>
      </c>
      <c r="D269" s="54">
        <v>417</v>
      </c>
      <c r="E269" s="54">
        <v>175</v>
      </c>
      <c r="F269" s="54">
        <v>15</v>
      </c>
      <c r="G269" s="62">
        <v>0.62613135298213052</v>
      </c>
      <c r="L269" s="6"/>
      <c r="R269" s="6"/>
      <c r="Y269" s="6"/>
    </row>
    <row r="270" spans="1:25" x14ac:dyDescent="0.2">
      <c r="C270" s="54">
        <f>SUM(C266:C269)</f>
        <v>47316</v>
      </c>
      <c r="D270" s="54">
        <f>SUM(D266:D269)</f>
        <v>2468</v>
      </c>
      <c r="E270" s="54">
        <f>SUM(E266:E269)</f>
        <v>892</v>
      </c>
      <c r="F270" s="54">
        <f>SUM(F266:F269)</f>
        <v>50</v>
      </c>
      <c r="G270" s="62">
        <f>(C270/31)/D270</f>
        <v>0.61844512992105394</v>
      </c>
      <c r="L270" s="6"/>
      <c r="R270" s="6"/>
      <c r="Y270" s="6"/>
    </row>
    <row r="271" spans="1:25" x14ac:dyDescent="0.2">
      <c r="C271" s="54"/>
      <c r="D271" s="54"/>
      <c r="E271" s="54"/>
      <c r="F271" s="54"/>
      <c r="G271" s="62"/>
      <c r="L271" s="6"/>
      <c r="R271" s="6"/>
      <c r="Y271" s="6"/>
    </row>
    <row r="272" spans="1:25" x14ac:dyDescent="0.2">
      <c r="A272" t="s">
        <v>15</v>
      </c>
      <c r="B272" t="s">
        <v>77</v>
      </c>
      <c r="C272" s="75">
        <v>8168</v>
      </c>
      <c r="D272" s="75">
        <v>568</v>
      </c>
      <c r="E272" s="75">
        <v>190</v>
      </c>
      <c r="F272" s="75">
        <v>9</v>
      </c>
      <c r="G272" s="62">
        <v>0.46388005452067244</v>
      </c>
    </row>
    <row r="273" spans="1:25" x14ac:dyDescent="0.2">
      <c r="A273" t="s">
        <v>18</v>
      </c>
      <c r="B273" t="s">
        <v>77</v>
      </c>
      <c r="C273" s="54">
        <v>22674</v>
      </c>
      <c r="D273" s="54">
        <v>1154</v>
      </c>
      <c r="E273" s="54">
        <v>390</v>
      </c>
      <c r="F273" s="54">
        <v>19</v>
      </c>
      <c r="G273" s="62">
        <v>0.63381226589142958</v>
      </c>
      <c r="L273" s="6"/>
      <c r="R273" s="6"/>
      <c r="Y273" s="6"/>
    </row>
    <row r="274" spans="1:25" x14ac:dyDescent="0.2">
      <c r="A274" t="s">
        <v>20</v>
      </c>
      <c r="B274" t="s">
        <v>77</v>
      </c>
      <c r="C274" s="54">
        <v>6703</v>
      </c>
      <c r="D274" s="54">
        <v>307</v>
      </c>
      <c r="E274" s="54">
        <v>136</v>
      </c>
      <c r="F274" s="54">
        <v>6</v>
      </c>
      <c r="G274" s="62">
        <v>0.70431858779027001</v>
      </c>
      <c r="L274" s="6"/>
      <c r="R274" s="6"/>
      <c r="Y274" s="6"/>
    </row>
    <row r="275" spans="1:25" x14ac:dyDescent="0.2">
      <c r="A275" t="s">
        <v>22</v>
      </c>
      <c r="B275" t="s">
        <v>77</v>
      </c>
      <c r="C275" s="54">
        <v>8039</v>
      </c>
      <c r="D275" s="54">
        <v>417</v>
      </c>
      <c r="E275" s="54">
        <v>175</v>
      </c>
      <c r="F275" s="54">
        <v>15</v>
      </c>
      <c r="G275" s="62">
        <v>0.62187669219463138</v>
      </c>
      <c r="L275" s="6"/>
      <c r="R275" s="6"/>
      <c r="Y275" s="6"/>
    </row>
    <row r="276" spans="1:25" x14ac:dyDescent="0.2">
      <c r="C276" s="54">
        <f>SUM(C272:C275)</f>
        <v>45584</v>
      </c>
      <c r="D276" s="54">
        <f>SUM(D272:D275)</f>
        <v>2446</v>
      </c>
      <c r="E276" s="54">
        <f>SUM(E272:E275)</f>
        <v>891</v>
      </c>
      <c r="F276" s="54">
        <f>SUM(F272:F275)</f>
        <v>49</v>
      </c>
      <c r="G276" s="62">
        <f>(C276/31)/D276</f>
        <v>0.60116582702503096</v>
      </c>
      <c r="L276" s="6"/>
      <c r="R276" s="6"/>
      <c r="Y276" s="6"/>
    </row>
    <row r="277" spans="1:25" x14ac:dyDescent="0.2">
      <c r="C277" s="54"/>
      <c r="D277" s="54"/>
      <c r="E277" s="54"/>
      <c r="F277" s="54"/>
      <c r="G277" s="62"/>
      <c r="L277" s="6"/>
      <c r="R277" s="6"/>
      <c r="Y277" s="6"/>
    </row>
    <row r="278" spans="1:25" x14ac:dyDescent="0.2">
      <c r="A278" t="s">
        <v>15</v>
      </c>
      <c r="B278" t="s">
        <v>78</v>
      </c>
      <c r="C278" s="75">
        <v>1344</v>
      </c>
      <c r="D278" s="75">
        <v>208</v>
      </c>
      <c r="E278" s="75">
        <v>92</v>
      </c>
      <c r="F278" s="75">
        <v>6</v>
      </c>
      <c r="G278" s="62">
        <v>0.2153846153846154</v>
      </c>
    </row>
    <row r="279" spans="1:25" x14ac:dyDescent="0.2">
      <c r="A279" t="s">
        <v>18</v>
      </c>
      <c r="B279" t="s">
        <v>78</v>
      </c>
      <c r="C279" s="54">
        <v>9024</v>
      </c>
      <c r="D279" s="54">
        <v>958</v>
      </c>
      <c r="E279" s="54">
        <v>370</v>
      </c>
      <c r="F279" s="54">
        <v>15</v>
      </c>
      <c r="G279" s="62">
        <v>0.31398747390396659</v>
      </c>
      <c r="Y279" s="6"/>
    </row>
    <row r="280" spans="1:25" x14ac:dyDescent="0.2">
      <c r="A280" t="s">
        <v>20</v>
      </c>
      <c r="B280" t="s">
        <v>78</v>
      </c>
      <c r="C280" s="54">
        <v>4480</v>
      </c>
      <c r="D280" s="54">
        <v>301</v>
      </c>
      <c r="E280" s="54">
        <v>132</v>
      </c>
      <c r="F280" s="54">
        <v>5</v>
      </c>
      <c r="G280" s="62">
        <v>0.49612403100775193</v>
      </c>
      <c r="Y280" s="6"/>
    </row>
    <row r="281" spans="1:25" x14ac:dyDescent="0.2">
      <c r="A281" t="s">
        <v>22</v>
      </c>
      <c r="B281" t="s">
        <v>78</v>
      </c>
      <c r="C281" s="54">
        <v>1531</v>
      </c>
      <c r="D281" s="54">
        <v>205</v>
      </c>
      <c r="E281" s="54">
        <v>93</v>
      </c>
      <c r="F281" s="54">
        <v>10</v>
      </c>
      <c r="G281" s="62">
        <v>0.2489430894308943</v>
      </c>
      <c r="Y281" s="6"/>
    </row>
    <row r="282" spans="1:25" x14ac:dyDescent="0.2">
      <c r="C282" s="54">
        <f>SUM(C278:C281)</f>
        <v>16379</v>
      </c>
      <c r="D282" s="54">
        <f>SUM(D278:D281)</f>
        <v>1672</v>
      </c>
      <c r="E282" s="54">
        <f>SUM(E278:E281)</f>
        <v>687</v>
      </c>
      <c r="F282" s="54">
        <f>SUM(F278:F281)</f>
        <v>36</v>
      </c>
      <c r="G282" s="62">
        <f>(C282/30)/D282</f>
        <v>0.32653508771929829</v>
      </c>
      <c r="Y282" s="6"/>
    </row>
    <row r="283" spans="1:25" x14ac:dyDescent="0.2">
      <c r="C283" s="54"/>
      <c r="D283" s="54"/>
      <c r="E283" s="54"/>
      <c r="F283" s="54"/>
      <c r="G283" s="62"/>
      <c r="Y283" s="6"/>
    </row>
    <row r="284" spans="1:25" x14ac:dyDescent="0.2">
      <c r="A284" t="s">
        <v>15</v>
      </c>
      <c r="B284" t="s">
        <v>79</v>
      </c>
      <c r="C284" s="75">
        <v>553</v>
      </c>
      <c r="D284" s="75">
        <v>170</v>
      </c>
      <c r="E284" s="75">
        <v>76</v>
      </c>
      <c r="F284" s="75">
        <v>4</v>
      </c>
      <c r="G284" s="62">
        <v>0.10493358633776091</v>
      </c>
    </row>
    <row r="285" spans="1:25" x14ac:dyDescent="0.2">
      <c r="A285" t="s">
        <v>18</v>
      </c>
      <c r="B285" t="s">
        <v>79</v>
      </c>
      <c r="C285" s="54">
        <v>3070</v>
      </c>
      <c r="D285" s="54">
        <v>673</v>
      </c>
      <c r="E285" s="54">
        <v>285</v>
      </c>
      <c r="F285" s="54">
        <v>9</v>
      </c>
      <c r="G285" s="62">
        <v>0.14715045774816662</v>
      </c>
      <c r="Y285" s="6"/>
    </row>
    <row r="286" spans="1:25" x14ac:dyDescent="0.2">
      <c r="A286" t="s">
        <v>20</v>
      </c>
      <c r="B286" t="s">
        <v>79</v>
      </c>
      <c r="C286" s="54">
        <v>2984</v>
      </c>
      <c r="D286" s="54">
        <v>253</v>
      </c>
      <c r="E286" s="54">
        <v>117</v>
      </c>
      <c r="F286" s="54">
        <v>4</v>
      </c>
      <c r="G286" s="62">
        <v>0.38046665816651792</v>
      </c>
      <c r="Y286" s="6"/>
    </row>
    <row r="287" spans="1:25" x14ac:dyDescent="0.2">
      <c r="A287" t="s">
        <v>22</v>
      </c>
      <c r="B287" t="s">
        <v>79</v>
      </c>
      <c r="C287" s="54">
        <v>0</v>
      </c>
      <c r="D287" s="54">
        <v>0</v>
      </c>
      <c r="E287" s="54">
        <v>0</v>
      </c>
      <c r="F287" s="54">
        <v>0</v>
      </c>
      <c r="G287" s="62">
        <v>0</v>
      </c>
      <c r="Y287" s="6"/>
    </row>
    <row r="288" spans="1:25" x14ac:dyDescent="0.2">
      <c r="C288" s="54">
        <f>SUM(C284:C287)</f>
        <v>6607</v>
      </c>
      <c r="D288" s="54">
        <f>SUM(D284:D287)</f>
        <v>1096</v>
      </c>
      <c r="E288" s="54">
        <f>SUM(E284:E287)</f>
        <v>478</v>
      </c>
      <c r="F288" s="54">
        <f>SUM(F284:F287)</f>
        <v>17</v>
      </c>
      <c r="G288" s="62">
        <f>(C288/31)/D288</f>
        <v>0.19446079585589829</v>
      </c>
      <c r="Y288" s="6"/>
    </row>
    <row r="289" spans="1:25" x14ac:dyDescent="0.2">
      <c r="C289" s="54"/>
      <c r="D289" s="54"/>
      <c r="E289" s="54"/>
      <c r="F289" s="54"/>
      <c r="G289" s="62"/>
      <c r="Y289" s="6"/>
    </row>
    <row r="290" spans="1:25" x14ac:dyDescent="0.2">
      <c r="A290" t="s">
        <v>15</v>
      </c>
      <c r="B290" t="s">
        <v>80</v>
      </c>
      <c r="C290" s="75">
        <v>334</v>
      </c>
      <c r="D290" s="75">
        <v>119</v>
      </c>
      <c r="E290" s="75">
        <v>54</v>
      </c>
      <c r="F290" s="75">
        <v>3</v>
      </c>
      <c r="G290" s="62">
        <v>9.3557422969187676E-2</v>
      </c>
    </row>
    <row r="291" spans="1:25" x14ac:dyDescent="0.2">
      <c r="A291" t="s">
        <v>18</v>
      </c>
      <c r="B291" t="s">
        <v>80</v>
      </c>
      <c r="C291" s="54">
        <v>1179</v>
      </c>
      <c r="D291" s="54">
        <v>425</v>
      </c>
      <c r="E291" s="54">
        <v>195</v>
      </c>
      <c r="F291" s="54">
        <v>6</v>
      </c>
      <c r="G291" s="62">
        <v>9.2470588235294124E-2</v>
      </c>
      <c r="Y291" s="6"/>
    </row>
    <row r="292" spans="1:25" x14ac:dyDescent="0.2">
      <c r="A292" t="s">
        <v>20</v>
      </c>
      <c r="B292" t="s">
        <v>80</v>
      </c>
      <c r="C292" s="54">
        <v>599</v>
      </c>
      <c r="D292" s="54">
        <v>253</v>
      </c>
      <c r="E292" s="54">
        <v>117</v>
      </c>
      <c r="F292" s="54">
        <v>4</v>
      </c>
      <c r="G292" s="62">
        <v>7.8919631093544135E-2</v>
      </c>
      <c r="Y292" s="6"/>
    </row>
    <row r="293" spans="1:25" x14ac:dyDescent="0.2">
      <c r="A293" t="s">
        <v>22</v>
      </c>
      <c r="B293" t="s">
        <v>80</v>
      </c>
      <c r="C293" s="54">
        <v>0</v>
      </c>
      <c r="D293" s="54">
        <v>0</v>
      </c>
      <c r="E293" s="54">
        <v>0</v>
      </c>
      <c r="F293" s="54">
        <v>0</v>
      </c>
      <c r="G293" s="62">
        <v>0</v>
      </c>
      <c r="Y293" s="6"/>
    </row>
    <row r="294" spans="1:25" x14ac:dyDescent="0.2">
      <c r="C294" s="54">
        <f>SUM(C290:C293)</f>
        <v>2112</v>
      </c>
      <c r="D294" s="54">
        <f>SUM(D290:D293)</f>
        <v>797</v>
      </c>
      <c r="E294" s="54">
        <f>SUM(E290:E293)</f>
        <v>366</v>
      </c>
      <c r="F294" s="54">
        <f>SUM(F290:F293)</f>
        <v>13</v>
      </c>
      <c r="G294" s="62">
        <f>(C294/30)/D294</f>
        <v>8.8331242158092849E-2</v>
      </c>
      <c r="Y294" s="6"/>
    </row>
    <row r="295" spans="1:25" x14ac:dyDescent="0.2">
      <c r="C295" s="54"/>
      <c r="D295" s="54"/>
      <c r="E295" s="54"/>
      <c r="F295" s="54"/>
      <c r="G295" s="62"/>
      <c r="Y295" s="6"/>
    </row>
    <row r="296" spans="1:25" x14ac:dyDescent="0.2">
      <c r="A296" t="s">
        <v>15</v>
      </c>
      <c r="B296" t="s">
        <v>81</v>
      </c>
      <c r="C296" s="75">
        <v>421</v>
      </c>
      <c r="D296" s="75">
        <v>29</v>
      </c>
      <c r="E296" s="75">
        <v>11</v>
      </c>
      <c r="F296" s="75">
        <v>2</v>
      </c>
      <c r="G296" s="62">
        <v>0.46829810901001112</v>
      </c>
    </row>
    <row r="297" spans="1:25" x14ac:dyDescent="0.2">
      <c r="A297" t="s">
        <v>18</v>
      </c>
      <c r="B297" t="s">
        <v>81</v>
      </c>
      <c r="C297" s="54">
        <v>1253</v>
      </c>
      <c r="D297" s="54">
        <v>366</v>
      </c>
      <c r="E297" s="54">
        <v>176</v>
      </c>
      <c r="F297" s="54">
        <v>5</v>
      </c>
      <c r="G297" s="62">
        <v>0.11043539573417945</v>
      </c>
    </row>
    <row r="298" spans="1:25" x14ac:dyDescent="0.2">
      <c r="A298" t="s">
        <v>20</v>
      </c>
      <c r="B298" t="s">
        <v>81</v>
      </c>
      <c r="C298" s="54">
        <v>1229</v>
      </c>
      <c r="D298" s="54">
        <v>253</v>
      </c>
      <c r="E298" s="54">
        <v>117</v>
      </c>
      <c r="F298" s="54">
        <v>4</v>
      </c>
      <c r="G298" s="62">
        <v>0.15670024225423945</v>
      </c>
    </row>
    <row r="299" spans="1:25" x14ac:dyDescent="0.2">
      <c r="A299" t="s">
        <v>22</v>
      </c>
      <c r="B299" t="s">
        <v>81</v>
      </c>
      <c r="C299" s="54">
        <v>0</v>
      </c>
      <c r="D299" s="54">
        <v>0</v>
      </c>
      <c r="E299" s="54">
        <v>0</v>
      </c>
      <c r="F299" s="54">
        <v>0</v>
      </c>
      <c r="G299" s="62">
        <v>0</v>
      </c>
    </row>
    <row r="300" spans="1:25" x14ac:dyDescent="0.2">
      <c r="C300" s="54">
        <f>SUM(C296:C299)</f>
        <v>2903</v>
      </c>
      <c r="D300" s="54">
        <f>SUM(D296:D299)</f>
        <v>648</v>
      </c>
      <c r="E300" s="54">
        <f>SUM(E296:E299)</f>
        <v>304</v>
      </c>
      <c r="F300" s="54">
        <f>SUM(F296:F299)</f>
        <v>11</v>
      </c>
      <c r="G300" s="62">
        <f>(C300/31)/D300</f>
        <v>0.14451413779370767</v>
      </c>
    </row>
    <row r="302" spans="1:25" x14ac:dyDescent="0.2">
      <c r="A302" s="60">
        <v>2015</v>
      </c>
      <c r="B302" s="60"/>
      <c r="C302" s="60"/>
      <c r="D302" s="60"/>
      <c r="E302" s="60"/>
      <c r="F302" s="60"/>
      <c r="G302" s="60"/>
    </row>
    <row r="303" spans="1:25" x14ac:dyDescent="0.2">
      <c r="A303" t="s">
        <v>15</v>
      </c>
      <c r="B303" t="s">
        <v>82</v>
      </c>
      <c r="C303" s="75">
        <v>62</v>
      </c>
      <c r="D303" s="75">
        <v>65</v>
      </c>
      <c r="E303" s="75">
        <v>27</v>
      </c>
      <c r="F303" s="75">
        <v>2</v>
      </c>
      <c r="G303" s="62">
        <v>3.0769230769230771E-2</v>
      </c>
    </row>
    <row r="304" spans="1:25" x14ac:dyDescent="0.2">
      <c r="A304" t="s">
        <v>18</v>
      </c>
      <c r="B304" t="s">
        <v>82</v>
      </c>
      <c r="C304" s="54">
        <v>1335</v>
      </c>
      <c r="D304" s="54">
        <v>313</v>
      </c>
      <c r="E304" s="54">
        <v>140</v>
      </c>
      <c r="F304" s="54">
        <v>5</v>
      </c>
      <c r="G304" s="62">
        <v>0.13758631351128517</v>
      </c>
      <c r="X304" s="6"/>
    </row>
    <row r="305" spans="1:24" x14ac:dyDescent="0.2">
      <c r="A305" t="s">
        <v>20</v>
      </c>
      <c r="B305" t="s">
        <v>82</v>
      </c>
      <c r="C305" s="54">
        <v>928</v>
      </c>
      <c r="D305" s="54">
        <v>253</v>
      </c>
      <c r="E305" s="54">
        <v>117</v>
      </c>
      <c r="F305" s="54">
        <v>4</v>
      </c>
      <c r="G305" s="62">
        <v>0.11832207063623613</v>
      </c>
      <c r="X305" s="6"/>
    </row>
    <row r="306" spans="1:24" x14ac:dyDescent="0.2">
      <c r="A306" t="s">
        <v>22</v>
      </c>
      <c r="B306" t="s">
        <v>82</v>
      </c>
      <c r="C306" s="54">
        <v>0</v>
      </c>
      <c r="D306" s="54">
        <v>0</v>
      </c>
      <c r="E306" s="54">
        <v>0</v>
      </c>
      <c r="F306" s="54">
        <v>0</v>
      </c>
      <c r="G306" s="62">
        <v>0</v>
      </c>
      <c r="X306" s="6"/>
    </row>
    <row r="307" spans="1:24" x14ac:dyDescent="0.2">
      <c r="C307" s="54">
        <f>SUM(C303:C306)</f>
        <v>2325</v>
      </c>
      <c r="D307" s="54">
        <f>SUM(D303:D306)</f>
        <v>631</v>
      </c>
      <c r="E307" s="54">
        <f>SUM(E303:E306)</f>
        <v>284</v>
      </c>
      <c r="F307" s="54">
        <f>SUM(F303:F306)</f>
        <v>11</v>
      </c>
      <c r="G307" s="62">
        <f>(C307/31)/D307</f>
        <v>0.11885895404120443</v>
      </c>
      <c r="X307" s="6"/>
    </row>
    <row r="308" spans="1:24" x14ac:dyDescent="0.2">
      <c r="C308" s="54"/>
      <c r="D308" s="54"/>
      <c r="E308" s="54"/>
      <c r="F308" s="54"/>
      <c r="G308" s="62"/>
      <c r="X308" s="6"/>
    </row>
    <row r="309" spans="1:24" x14ac:dyDescent="0.2">
      <c r="A309" t="s">
        <v>15</v>
      </c>
      <c r="B309" t="s">
        <v>83</v>
      </c>
      <c r="C309" s="75">
        <v>477</v>
      </c>
      <c r="D309" s="75">
        <v>149</v>
      </c>
      <c r="E309" s="75">
        <v>69</v>
      </c>
      <c r="F309" s="75">
        <v>3</v>
      </c>
      <c r="G309" s="62">
        <v>0.11433365292425696</v>
      </c>
    </row>
    <row r="310" spans="1:24" x14ac:dyDescent="0.2">
      <c r="A310" t="s">
        <v>18</v>
      </c>
      <c r="B310" t="s">
        <v>83</v>
      </c>
      <c r="C310" s="54">
        <v>1664</v>
      </c>
      <c r="D310" s="54">
        <v>481</v>
      </c>
      <c r="E310" s="54">
        <v>184</v>
      </c>
      <c r="F310" s="54">
        <v>6</v>
      </c>
      <c r="G310" s="62">
        <v>0.12355212355212356</v>
      </c>
      <c r="L310" s="6"/>
      <c r="R310" s="6"/>
      <c r="X310" s="6"/>
    </row>
    <row r="311" spans="1:24" x14ac:dyDescent="0.2">
      <c r="A311" t="s">
        <v>20</v>
      </c>
      <c r="B311" t="s">
        <v>83</v>
      </c>
      <c r="C311" s="54">
        <v>997</v>
      </c>
      <c r="D311" s="54">
        <v>208</v>
      </c>
      <c r="E311" s="54">
        <v>98</v>
      </c>
      <c r="F311" s="54">
        <v>3</v>
      </c>
      <c r="G311" s="62">
        <v>0.17118818681318682</v>
      </c>
      <c r="L311" s="6"/>
      <c r="R311" s="6"/>
      <c r="X311" s="6"/>
    </row>
    <row r="312" spans="1:24" x14ac:dyDescent="0.2">
      <c r="A312" t="s">
        <v>22</v>
      </c>
      <c r="B312" t="s">
        <v>83</v>
      </c>
      <c r="C312" s="54">
        <v>0</v>
      </c>
      <c r="D312" s="54">
        <v>0</v>
      </c>
      <c r="E312" s="54">
        <v>0</v>
      </c>
      <c r="F312" s="54">
        <v>0</v>
      </c>
      <c r="G312" s="62">
        <v>0</v>
      </c>
      <c r="L312" s="6"/>
      <c r="R312" s="6"/>
      <c r="X312" s="6"/>
    </row>
    <row r="313" spans="1:24" x14ac:dyDescent="0.2">
      <c r="C313" s="54">
        <f>SUM(C309:C312)</f>
        <v>3138</v>
      </c>
      <c r="D313" s="54">
        <f>SUM(D309:D312)</f>
        <v>838</v>
      </c>
      <c r="E313" s="54">
        <f>SUM(E309:E312)</f>
        <v>351</v>
      </c>
      <c r="F313" s="54">
        <f>SUM(F309:F312)</f>
        <v>12</v>
      </c>
      <c r="G313" s="62">
        <f>(C313/28)/D313</f>
        <v>0.13373678827139449</v>
      </c>
      <c r="L313" s="6"/>
      <c r="R313" s="6"/>
      <c r="X313" s="6"/>
    </row>
    <row r="314" spans="1:24" x14ac:dyDescent="0.2">
      <c r="C314" s="54"/>
      <c r="D314" s="54"/>
      <c r="E314" s="54"/>
      <c r="F314" s="54"/>
      <c r="G314" s="62"/>
      <c r="L314" s="6"/>
      <c r="R314" s="6"/>
      <c r="X314" s="6"/>
    </row>
    <row r="315" spans="1:24" x14ac:dyDescent="0.2">
      <c r="A315" t="s">
        <v>15</v>
      </c>
      <c r="B315" t="s">
        <v>84</v>
      </c>
      <c r="C315" s="75">
        <v>484</v>
      </c>
      <c r="D315" s="75">
        <v>59</v>
      </c>
      <c r="E315" s="75">
        <v>26</v>
      </c>
      <c r="F315" s="75">
        <v>2</v>
      </c>
      <c r="G315" s="62">
        <v>0.2646254784034992</v>
      </c>
    </row>
    <row r="316" spans="1:24" x14ac:dyDescent="0.2">
      <c r="A316" t="s">
        <v>18</v>
      </c>
      <c r="B316" t="s">
        <v>84</v>
      </c>
      <c r="C316" s="54">
        <v>2456</v>
      </c>
      <c r="D316" s="54">
        <v>441</v>
      </c>
      <c r="E316" s="54">
        <v>175</v>
      </c>
      <c r="F316" s="54">
        <v>6</v>
      </c>
      <c r="G316" s="62">
        <v>0.17965035476556213</v>
      </c>
      <c r="L316" s="6"/>
      <c r="R316" s="6"/>
      <c r="X316" s="6"/>
    </row>
    <row r="317" spans="1:24" x14ac:dyDescent="0.2">
      <c r="A317" t="s">
        <v>20</v>
      </c>
      <c r="B317" t="s">
        <v>84</v>
      </c>
      <c r="C317" s="54">
        <v>832</v>
      </c>
      <c r="D317" s="54">
        <v>208</v>
      </c>
      <c r="E317" s="54">
        <v>98</v>
      </c>
      <c r="F317" s="54">
        <v>3</v>
      </c>
      <c r="G317" s="62">
        <v>0.12903225806451613</v>
      </c>
      <c r="L317" s="6"/>
      <c r="R317" s="6"/>
      <c r="X317" s="6"/>
    </row>
    <row r="318" spans="1:24" x14ac:dyDescent="0.2">
      <c r="A318" t="s">
        <v>22</v>
      </c>
      <c r="B318" t="s">
        <v>84</v>
      </c>
      <c r="C318" s="54">
        <v>647</v>
      </c>
      <c r="D318" s="54">
        <v>100</v>
      </c>
      <c r="E318" s="54">
        <v>48</v>
      </c>
      <c r="F318" s="54">
        <v>2</v>
      </c>
      <c r="G318" s="62">
        <v>0.20870967741935484</v>
      </c>
      <c r="L318" s="6"/>
      <c r="R318" s="6"/>
      <c r="X318" s="6"/>
    </row>
    <row r="319" spans="1:24" x14ac:dyDescent="0.2">
      <c r="C319" s="54">
        <f>SUM(C315:C318)</f>
        <v>4419</v>
      </c>
      <c r="D319" s="54">
        <f>SUM(D315:D318)</f>
        <v>808</v>
      </c>
      <c r="E319" s="54">
        <f>SUM(E315:E318)</f>
        <v>347</v>
      </c>
      <c r="F319" s="54">
        <f>SUM(F315:F318)</f>
        <v>13</v>
      </c>
      <c r="G319" s="62">
        <f>(C319/31)/D319</f>
        <v>0.176421271159374</v>
      </c>
      <c r="L319" s="6"/>
      <c r="R319" s="6"/>
      <c r="X319" s="6"/>
    </row>
    <row r="320" spans="1:24" x14ac:dyDescent="0.2">
      <c r="C320" s="54"/>
      <c r="D320" s="54"/>
      <c r="E320" s="54"/>
      <c r="F320" s="54"/>
      <c r="G320" s="62"/>
      <c r="L320" s="6"/>
      <c r="R320" s="6"/>
      <c r="X320" s="6"/>
    </row>
    <row r="321" spans="1:24" x14ac:dyDescent="0.2">
      <c r="A321" t="s">
        <v>15</v>
      </c>
      <c r="B321" t="s">
        <v>85</v>
      </c>
      <c r="C321" s="75">
        <v>652</v>
      </c>
      <c r="D321" s="75">
        <v>59</v>
      </c>
      <c r="E321" s="75">
        <v>26</v>
      </c>
      <c r="F321" s="75">
        <v>2</v>
      </c>
      <c r="G321" s="62">
        <v>0.36836158192090396</v>
      </c>
    </row>
    <row r="322" spans="1:24" x14ac:dyDescent="0.2">
      <c r="A322" t="s">
        <v>18</v>
      </c>
      <c r="B322" t="s">
        <v>85</v>
      </c>
      <c r="C322" s="54">
        <v>2531</v>
      </c>
      <c r="D322" s="54">
        <v>465</v>
      </c>
      <c r="E322" s="54">
        <v>180</v>
      </c>
      <c r="F322" s="54">
        <v>6</v>
      </c>
      <c r="G322" s="62">
        <v>0.18143369175627241</v>
      </c>
      <c r="L322" s="6"/>
      <c r="R322" s="6"/>
      <c r="X322" s="6"/>
    </row>
    <row r="323" spans="1:24" x14ac:dyDescent="0.2">
      <c r="A323" t="s">
        <v>20</v>
      </c>
      <c r="B323" t="s">
        <v>85</v>
      </c>
      <c r="C323" s="54">
        <v>1000</v>
      </c>
      <c r="D323" s="54">
        <v>208</v>
      </c>
      <c r="E323" s="54">
        <v>98</v>
      </c>
      <c r="F323" s="54">
        <v>3</v>
      </c>
      <c r="G323" s="62">
        <v>0.16025641025641027</v>
      </c>
      <c r="L323" s="6"/>
      <c r="R323" s="6"/>
      <c r="X323" s="6"/>
    </row>
    <row r="324" spans="1:24" x14ac:dyDescent="0.2">
      <c r="A324" t="s">
        <v>22</v>
      </c>
      <c r="B324" t="s">
        <v>85</v>
      </c>
      <c r="C324" s="54">
        <v>571</v>
      </c>
      <c r="D324" s="54">
        <v>131</v>
      </c>
      <c r="E324" s="54">
        <v>60</v>
      </c>
      <c r="F324" s="54">
        <v>3</v>
      </c>
      <c r="G324" s="62">
        <v>0.14529262086513997</v>
      </c>
      <c r="L324" s="6"/>
      <c r="R324" s="6"/>
      <c r="X324" s="6"/>
    </row>
    <row r="325" spans="1:24" x14ac:dyDescent="0.2">
      <c r="C325" s="54">
        <f>SUM(C321:C324)</f>
        <v>4754</v>
      </c>
      <c r="D325" s="54">
        <f>SUM(D321:D324)</f>
        <v>863</v>
      </c>
      <c r="E325" s="54">
        <f>SUM(E321:E324)</f>
        <v>364</v>
      </c>
      <c r="F325" s="54">
        <f>SUM(F321:F324)</f>
        <v>14</v>
      </c>
      <c r="G325" s="62">
        <f>(C325/30)/D325</f>
        <v>0.18362302047122442</v>
      </c>
      <c r="L325" s="6"/>
      <c r="R325" s="6"/>
      <c r="X325" s="6"/>
    </row>
    <row r="326" spans="1:24" x14ac:dyDescent="0.2">
      <c r="C326" s="54"/>
      <c r="D326" s="54"/>
      <c r="E326" s="54"/>
      <c r="F326" s="54"/>
      <c r="G326" s="62"/>
      <c r="L326" s="6"/>
      <c r="R326" s="6"/>
      <c r="X326" s="6"/>
    </row>
    <row r="327" spans="1:24" x14ac:dyDescent="0.2">
      <c r="A327" t="s">
        <v>15</v>
      </c>
      <c r="B327" t="s">
        <v>86</v>
      </c>
      <c r="C327" s="75">
        <v>2263</v>
      </c>
      <c r="D327" s="75">
        <v>199</v>
      </c>
      <c r="E327" s="75">
        <v>94</v>
      </c>
      <c r="F327" s="75">
        <v>5</v>
      </c>
      <c r="G327" s="62">
        <v>0.36683417085427134</v>
      </c>
    </row>
    <row r="328" spans="1:24" x14ac:dyDescent="0.2">
      <c r="A328" t="s">
        <v>18</v>
      </c>
      <c r="B328" t="s">
        <v>86</v>
      </c>
      <c r="C328" s="54">
        <v>7652</v>
      </c>
      <c r="D328" s="54">
        <v>918</v>
      </c>
      <c r="E328" s="54">
        <v>362</v>
      </c>
      <c r="F328" s="54">
        <v>11</v>
      </c>
      <c r="G328" s="62">
        <v>0.26888748330873569</v>
      </c>
      <c r="X328" s="6"/>
    </row>
    <row r="329" spans="1:24" x14ac:dyDescent="0.2">
      <c r="A329" t="s">
        <v>20</v>
      </c>
      <c r="B329" t="s">
        <v>86</v>
      </c>
      <c r="C329" s="54">
        <v>3076</v>
      </c>
      <c r="D329" s="54">
        <v>301</v>
      </c>
      <c r="E329" s="54">
        <v>132</v>
      </c>
      <c r="F329" s="54">
        <v>5</v>
      </c>
      <c r="G329" s="62">
        <v>0.32965384203193654</v>
      </c>
      <c r="X329" s="6"/>
    </row>
    <row r="330" spans="1:24" x14ac:dyDescent="0.2">
      <c r="A330" t="s">
        <v>22</v>
      </c>
      <c r="B330" t="s">
        <v>86</v>
      </c>
      <c r="C330" s="54">
        <v>2038</v>
      </c>
      <c r="D330" s="54">
        <v>245</v>
      </c>
      <c r="E330" s="54">
        <v>114</v>
      </c>
      <c r="F330" s="54">
        <v>10</v>
      </c>
      <c r="G330" s="62">
        <v>0.26833443054641209</v>
      </c>
      <c r="X330" s="6"/>
    </row>
    <row r="331" spans="1:24" x14ac:dyDescent="0.2">
      <c r="C331" s="54">
        <f>SUM(C327:C330)</f>
        <v>15029</v>
      </c>
      <c r="D331" s="54">
        <f>SUM(D327:D330)</f>
        <v>1663</v>
      </c>
      <c r="E331" s="54">
        <f>SUM(E327:E330)</f>
        <v>702</v>
      </c>
      <c r="F331" s="54">
        <f>SUM(F327:F330)</f>
        <v>31</v>
      </c>
      <c r="G331" s="62">
        <f>(C331/31)/D331</f>
        <v>0.29152522646596707</v>
      </c>
      <c r="X331" s="6"/>
    </row>
    <row r="332" spans="1:24" x14ac:dyDescent="0.2">
      <c r="C332" s="54"/>
      <c r="D332" s="54"/>
      <c r="E332" s="54"/>
      <c r="F332" s="54"/>
      <c r="G332" s="62"/>
      <c r="X332" s="6"/>
    </row>
    <row r="333" spans="1:24" x14ac:dyDescent="0.2">
      <c r="A333" t="s">
        <v>15</v>
      </c>
      <c r="B333" t="s">
        <v>87</v>
      </c>
      <c r="C333" s="75">
        <v>6383</v>
      </c>
      <c r="D333" s="75">
        <v>414</v>
      </c>
      <c r="E333" s="75">
        <v>177</v>
      </c>
      <c r="F333" s="75">
        <v>9</v>
      </c>
      <c r="G333" s="62">
        <v>0.51392914653784216</v>
      </c>
    </row>
    <row r="334" spans="1:24" x14ac:dyDescent="0.2">
      <c r="A334" t="s">
        <v>18</v>
      </c>
      <c r="B334" t="s">
        <v>87</v>
      </c>
      <c r="C334" s="54">
        <v>14349</v>
      </c>
      <c r="D334" s="54">
        <v>1235</v>
      </c>
      <c r="E334" s="54">
        <v>420</v>
      </c>
      <c r="F334" s="54">
        <v>19</v>
      </c>
      <c r="G334" s="62">
        <v>0.38728744939271254</v>
      </c>
      <c r="X334" s="6"/>
    </row>
    <row r="335" spans="1:24" x14ac:dyDescent="0.2">
      <c r="A335" t="s">
        <v>20</v>
      </c>
      <c r="B335" t="s">
        <v>87</v>
      </c>
      <c r="C335" s="54">
        <v>5899</v>
      </c>
      <c r="D335" s="54">
        <v>325</v>
      </c>
      <c r="E335" s="54">
        <v>144</v>
      </c>
      <c r="F335" s="54">
        <v>7</v>
      </c>
      <c r="G335" s="62">
        <v>0.60502564102564105</v>
      </c>
      <c r="X335" s="6"/>
    </row>
    <row r="336" spans="1:24" x14ac:dyDescent="0.2">
      <c r="A336" t="s">
        <v>22</v>
      </c>
      <c r="B336" t="s">
        <v>87</v>
      </c>
      <c r="C336" s="54">
        <v>6270</v>
      </c>
      <c r="D336" s="54">
        <v>398</v>
      </c>
      <c r="E336" s="54">
        <v>167</v>
      </c>
      <c r="F336" s="54">
        <v>15</v>
      </c>
      <c r="G336" s="62">
        <v>0.52512562814070352</v>
      </c>
      <c r="X336" s="6"/>
    </row>
    <row r="337" spans="1:24" x14ac:dyDescent="0.2">
      <c r="C337" s="54">
        <f>SUM(C333:C336)</f>
        <v>32901</v>
      </c>
      <c r="D337" s="54">
        <f>SUM(D333:D336)</f>
        <v>2372</v>
      </c>
      <c r="E337" s="54">
        <f>SUM(E333:E336)</f>
        <v>908</v>
      </c>
      <c r="F337" s="54">
        <f>SUM(F333:F336)</f>
        <v>50</v>
      </c>
      <c r="G337" s="62">
        <f>(C337/30)/D337</f>
        <v>0.46235244519392921</v>
      </c>
      <c r="X337" s="6"/>
    </row>
    <row r="338" spans="1:24" x14ac:dyDescent="0.2">
      <c r="C338" s="54"/>
      <c r="D338" s="54"/>
      <c r="E338" s="54"/>
      <c r="F338" s="54"/>
      <c r="G338" s="62"/>
      <c r="X338" s="6"/>
    </row>
    <row r="339" spans="1:24" x14ac:dyDescent="0.2">
      <c r="A339" t="s">
        <v>15</v>
      </c>
      <c r="B339" t="s">
        <v>88</v>
      </c>
      <c r="C339" s="75">
        <v>9639</v>
      </c>
      <c r="D339" s="75">
        <v>528</v>
      </c>
      <c r="E339" s="75">
        <v>174</v>
      </c>
      <c r="F339" s="75">
        <v>10</v>
      </c>
      <c r="G339" s="62">
        <v>0.58889296187683282</v>
      </c>
    </row>
    <row r="340" spans="1:24" x14ac:dyDescent="0.2">
      <c r="A340" t="s">
        <v>18</v>
      </c>
      <c r="B340" t="s">
        <v>88</v>
      </c>
      <c r="C340" s="54">
        <v>24448</v>
      </c>
      <c r="D340" s="54">
        <v>1262</v>
      </c>
      <c r="E340" s="54">
        <v>424</v>
      </c>
      <c r="F340" s="54">
        <v>20</v>
      </c>
      <c r="G340" s="62">
        <v>0.62491692653749809</v>
      </c>
      <c r="X340" s="6"/>
    </row>
    <row r="341" spans="1:24" x14ac:dyDescent="0.2">
      <c r="A341" t="s">
        <v>20</v>
      </c>
      <c r="B341" t="s">
        <v>88</v>
      </c>
      <c r="C341" s="54">
        <v>7688</v>
      </c>
      <c r="D341" s="54">
        <v>307</v>
      </c>
      <c r="E341" s="54">
        <v>136</v>
      </c>
      <c r="F341" s="54">
        <v>6</v>
      </c>
      <c r="G341" s="62">
        <v>0.80781758957654726</v>
      </c>
      <c r="X341" s="6"/>
    </row>
    <row r="342" spans="1:24" x14ac:dyDescent="0.2">
      <c r="A342" t="s">
        <v>22</v>
      </c>
      <c r="B342" t="s">
        <v>88</v>
      </c>
      <c r="C342" s="54">
        <v>9604</v>
      </c>
      <c r="D342" s="54">
        <v>398</v>
      </c>
      <c r="E342" s="54">
        <v>167</v>
      </c>
      <c r="F342" s="54">
        <v>15</v>
      </c>
      <c r="G342" s="62">
        <v>0.77840816988166639</v>
      </c>
      <c r="X342" s="6"/>
    </row>
    <row r="343" spans="1:24" x14ac:dyDescent="0.2">
      <c r="C343" s="54">
        <f>SUM(C339:C342)</f>
        <v>51379</v>
      </c>
      <c r="D343" s="54">
        <f>SUM(D339:D342)</f>
        <v>2495</v>
      </c>
      <c r="E343" s="54">
        <f>SUM(E339:E342)</f>
        <v>901</v>
      </c>
      <c r="F343" s="54">
        <f>SUM(F339:F342)</f>
        <v>51</v>
      </c>
      <c r="G343" s="62">
        <f>(C343/31)/D343</f>
        <v>0.66428340552071885</v>
      </c>
      <c r="X343" s="6"/>
    </row>
    <row r="344" spans="1:24" x14ac:dyDescent="0.2">
      <c r="C344" s="54"/>
      <c r="D344" s="54"/>
      <c r="E344" s="54"/>
      <c r="F344" s="54"/>
      <c r="G344" s="62"/>
      <c r="X344" s="6"/>
    </row>
    <row r="345" spans="1:24" x14ac:dyDescent="0.2">
      <c r="A345" t="s">
        <v>15</v>
      </c>
      <c r="B345" t="s">
        <v>89</v>
      </c>
      <c r="C345" s="75">
        <v>8977</v>
      </c>
      <c r="D345" s="75">
        <v>535</v>
      </c>
      <c r="E345" s="75">
        <v>179</v>
      </c>
      <c r="F345" s="75">
        <v>10</v>
      </c>
      <c r="G345" s="62">
        <v>0.54127223394633706</v>
      </c>
    </row>
    <row r="346" spans="1:24" x14ac:dyDescent="0.2">
      <c r="A346" t="s">
        <v>18</v>
      </c>
      <c r="B346" t="s">
        <v>89</v>
      </c>
      <c r="C346" s="54">
        <v>24363</v>
      </c>
      <c r="D346" s="54">
        <v>1251</v>
      </c>
      <c r="E346" s="54">
        <v>423</v>
      </c>
      <c r="F346" s="54">
        <v>19</v>
      </c>
      <c r="G346" s="62">
        <v>0.62822000464144812</v>
      </c>
      <c r="X346" s="6"/>
    </row>
    <row r="347" spans="1:24" x14ac:dyDescent="0.2">
      <c r="A347" t="s">
        <v>20</v>
      </c>
      <c r="B347" t="s">
        <v>89</v>
      </c>
      <c r="C347" s="54">
        <v>7285</v>
      </c>
      <c r="D347" s="54">
        <v>307</v>
      </c>
      <c r="E347" s="54">
        <v>136</v>
      </c>
      <c r="F347" s="54">
        <v>6</v>
      </c>
      <c r="G347" s="62">
        <v>0.76547231270358307</v>
      </c>
      <c r="X347" s="6"/>
    </row>
    <row r="348" spans="1:24" x14ac:dyDescent="0.2">
      <c r="A348" t="s">
        <v>22</v>
      </c>
      <c r="B348" t="s">
        <v>89</v>
      </c>
      <c r="C348" s="54">
        <v>8482</v>
      </c>
      <c r="D348" s="54">
        <v>398</v>
      </c>
      <c r="E348" s="54">
        <v>167</v>
      </c>
      <c r="F348" s="54">
        <v>15</v>
      </c>
      <c r="G348" s="62">
        <v>0.68746960609499108</v>
      </c>
      <c r="M348" s="6"/>
      <c r="S348" s="6"/>
      <c r="X348" s="6"/>
    </row>
    <row r="349" spans="1:24" x14ac:dyDescent="0.2">
      <c r="C349" s="54">
        <f>SUM(C345:C348)</f>
        <v>49107</v>
      </c>
      <c r="D349" s="54">
        <f>SUM(D345:D348)</f>
        <v>2491</v>
      </c>
      <c r="E349" s="54">
        <f>SUM(E345:E348)</f>
        <v>905</v>
      </c>
      <c r="F349" s="54">
        <f>SUM(F345:F348)</f>
        <v>50</v>
      </c>
      <c r="G349" s="62">
        <f>(C349/31)/D349</f>
        <v>0.63592805065979463</v>
      </c>
      <c r="L349" s="6"/>
      <c r="R349" s="6"/>
      <c r="X349" s="6"/>
    </row>
    <row r="350" spans="1:24" x14ac:dyDescent="0.2">
      <c r="C350" s="54"/>
      <c r="D350" s="54"/>
      <c r="E350" s="54"/>
      <c r="F350" s="54"/>
      <c r="G350" s="62"/>
      <c r="L350" s="6"/>
      <c r="R350" s="6"/>
      <c r="X350" s="6"/>
    </row>
    <row r="351" spans="1:24" x14ac:dyDescent="0.2">
      <c r="A351" t="s">
        <v>15</v>
      </c>
      <c r="B351" t="s">
        <v>90</v>
      </c>
      <c r="C351" s="75">
        <v>2918</v>
      </c>
      <c r="D351" s="75">
        <v>193</v>
      </c>
      <c r="E351" s="75">
        <v>88</v>
      </c>
      <c r="F351" s="75">
        <v>6</v>
      </c>
      <c r="G351" s="62">
        <v>0.50397236614853191</v>
      </c>
    </row>
    <row r="352" spans="1:24" x14ac:dyDescent="0.2">
      <c r="A352" t="s">
        <v>18</v>
      </c>
      <c r="B352" t="s">
        <v>90</v>
      </c>
      <c r="C352" s="54">
        <v>14126</v>
      </c>
      <c r="D352" s="54">
        <v>1163</v>
      </c>
      <c r="E352" s="54">
        <v>412</v>
      </c>
      <c r="F352" s="54">
        <v>17</v>
      </c>
      <c r="G352" s="62">
        <v>0.40487245629120094</v>
      </c>
      <c r="L352" s="6"/>
      <c r="R352" s="6"/>
      <c r="X352" s="6"/>
    </row>
    <row r="353" spans="1:24" x14ac:dyDescent="0.2">
      <c r="A353" t="s">
        <v>20</v>
      </c>
      <c r="B353" t="s">
        <v>90</v>
      </c>
      <c r="C353" s="54">
        <v>5189</v>
      </c>
      <c r="D353" s="54">
        <v>301</v>
      </c>
      <c r="E353" s="54">
        <v>132</v>
      </c>
      <c r="F353" s="54">
        <v>5</v>
      </c>
      <c r="G353" s="62">
        <v>0.57464008859357696</v>
      </c>
      <c r="L353" s="6"/>
      <c r="R353" s="6"/>
      <c r="X353" s="6"/>
    </row>
    <row r="354" spans="1:24" x14ac:dyDescent="0.2">
      <c r="A354" t="s">
        <v>22</v>
      </c>
      <c r="B354" t="s">
        <v>90</v>
      </c>
      <c r="C354" s="54">
        <v>2418</v>
      </c>
      <c r="D354" s="54">
        <v>225</v>
      </c>
      <c r="E354" s="54">
        <v>104</v>
      </c>
      <c r="F354" s="54">
        <v>11</v>
      </c>
      <c r="G354" s="62">
        <v>0.35822222222222222</v>
      </c>
      <c r="L354" s="6"/>
      <c r="R354" s="6"/>
      <c r="X354" s="6"/>
    </row>
    <row r="355" spans="1:24" x14ac:dyDescent="0.2">
      <c r="C355" s="54">
        <f>SUM(C351:C354)</f>
        <v>24651</v>
      </c>
      <c r="D355" s="54">
        <f>SUM(D351:D354)</f>
        <v>1882</v>
      </c>
      <c r="E355" s="54">
        <f>SUM(E351:E354)</f>
        <v>736</v>
      </c>
      <c r="F355" s="54">
        <f>SUM(F351:F354)</f>
        <v>39</v>
      </c>
      <c r="G355" s="62">
        <f>(C355/30)/D355</f>
        <v>0.43660998937300749</v>
      </c>
      <c r="L355" s="6"/>
      <c r="R355" s="6"/>
      <c r="X355" s="6"/>
    </row>
    <row r="356" spans="1:24" x14ac:dyDescent="0.2">
      <c r="C356" s="54"/>
      <c r="D356" s="54"/>
      <c r="E356" s="54"/>
      <c r="F356" s="54"/>
      <c r="G356" s="62"/>
      <c r="L356" s="6"/>
      <c r="R356" s="6"/>
      <c r="X356" s="6"/>
    </row>
    <row r="357" spans="1:24" x14ac:dyDescent="0.2">
      <c r="A357" t="s">
        <v>15</v>
      </c>
      <c r="B357" t="s">
        <v>91</v>
      </c>
      <c r="C357" s="75">
        <v>686</v>
      </c>
      <c r="D357" s="75">
        <v>149</v>
      </c>
      <c r="E357" s="75">
        <v>69</v>
      </c>
      <c r="F357" s="75">
        <v>3</v>
      </c>
      <c r="G357" s="62">
        <v>0.14851699502056723</v>
      </c>
    </row>
    <row r="358" spans="1:24" x14ac:dyDescent="0.2">
      <c r="A358" t="s">
        <v>18</v>
      </c>
      <c r="B358" t="s">
        <v>91</v>
      </c>
      <c r="C358" s="54">
        <v>5212</v>
      </c>
      <c r="D358" s="54">
        <v>707</v>
      </c>
      <c r="E358" s="54">
        <v>289</v>
      </c>
      <c r="F358" s="54">
        <v>7</v>
      </c>
      <c r="G358" s="62">
        <v>0.23780626910617328</v>
      </c>
      <c r="L358" s="6"/>
      <c r="R358" s="6"/>
      <c r="X358" s="6"/>
    </row>
    <row r="359" spans="1:24" x14ac:dyDescent="0.2">
      <c r="A359" t="s">
        <v>20</v>
      </c>
      <c r="B359" t="s">
        <v>91</v>
      </c>
      <c r="C359" s="54">
        <v>2202</v>
      </c>
      <c r="D359" s="54">
        <v>253</v>
      </c>
      <c r="E359" s="54">
        <v>117</v>
      </c>
      <c r="F359" s="54">
        <v>4</v>
      </c>
      <c r="G359" s="62">
        <v>0.28075991329848271</v>
      </c>
      <c r="L359" s="6"/>
      <c r="R359" s="6"/>
      <c r="X359" s="6"/>
    </row>
    <row r="360" spans="1:24" x14ac:dyDescent="0.2">
      <c r="A360" t="s">
        <v>22</v>
      </c>
      <c r="B360" t="s">
        <v>91</v>
      </c>
      <c r="C360" s="54">
        <v>455</v>
      </c>
      <c r="D360" s="54">
        <v>100</v>
      </c>
      <c r="E360" s="54">
        <v>48</v>
      </c>
      <c r="F360" s="54">
        <v>2</v>
      </c>
      <c r="G360" s="62">
        <v>0.14677419354838711</v>
      </c>
      <c r="L360" s="6"/>
      <c r="R360" s="6"/>
      <c r="X360" s="6"/>
    </row>
    <row r="361" spans="1:24" x14ac:dyDescent="0.2">
      <c r="C361" s="54">
        <f>SUM(C357:C360)</f>
        <v>8555</v>
      </c>
      <c r="D361" s="54">
        <f>SUM(D357:D360)</f>
        <v>1209</v>
      </c>
      <c r="E361" s="54">
        <f>SUM(E357:E360)</f>
        <v>523</v>
      </c>
      <c r="F361" s="54">
        <f>SUM(F357:F360)</f>
        <v>16</v>
      </c>
      <c r="G361" s="62">
        <f>(C361/31)/D361</f>
        <v>0.22826115958269963</v>
      </c>
      <c r="L361" s="6"/>
      <c r="R361" s="6"/>
      <c r="X361" s="6"/>
    </row>
    <row r="362" spans="1:24" x14ac:dyDescent="0.2">
      <c r="C362" s="54"/>
      <c r="D362" s="54"/>
      <c r="E362" s="54"/>
      <c r="F362" s="54"/>
      <c r="G362" s="62"/>
      <c r="L362" s="6"/>
      <c r="R362" s="6"/>
      <c r="X362" s="6"/>
    </row>
    <row r="363" spans="1:24" x14ac:dyDescent="0.2">
      <c r="A363" t="s">
        <v>15</v>
      </c>
      <c r="B363" t="s">
        <v>92</v>
      </c>
      <c r="C363" s="75">
        <v>349</v>
      </c>
      <c r="D363" s="75">
        <v>59</v>
      </c>
      <c r="E363" s="75">
        <v>26</v>
      </c>
      <c r="F363" s="75">
        <v>2</v>
      </c>
      <c r="G363" s="62">
        <v>0.19717514124293786</v>
      </c>
    </row>
    <row r="364" spans="1:24" x14ac:dyDescent="0.2">
      <c r="A364" t="s">
        <v>18</v>
      </c>
      <c r="B364" t="s">
        <v>92</v>
      </c>
      <c r="C364" s="54">
        <v>1641</v>
      </c>
      <c r="D364" s="54">
        <v>247</v>
      </c>
      <c r="E364" s="54">
        <v>110</v>
      </c>
      <c r="F364" s="54">
        <v>3</v>
      </c>
      <c r="G364" s="62">
        <v>0.22145748987854252</v>
      </c>
      <c r="L364" s="6"/>
      <c r="R364" s="6"/>
      <c r="X364" s="6"/>
    </row>
    <row r="365" spans="1:24" x14ac:dyDescent="0.2">
      <c r="A365" t="s">
        <v>20</v>
      </c>
      <c r="B365" t="s">
        <v>92</v>
      </c>
      <c r="C365" s="54">
        <v>1126</v>
      </c>
      <c r="D365" s="54">
        <v>253</v>
      </c>
      <c r="E365" s="54">
        <v>117</v>
      </c>
      <c r="F365" s="54">
        <v>4</v>
      </c>
      <c r="G365" s="62">
        <v>0.14835309617918313</v>
      </c>
      <c r="L365" s="6"/>
      <c r="R365" s="6"/>
      <c r="X365" s="6"/>
    </row>
    <row r="366" spans="1:24" x14ac:dyDescent="0.2">
      <c r="A366" t="s">
        <v>22</v>
      </c>
      <c r="B366" t="s">
        <v>92</v>
      </c>
      <c r="C366" s="54">
        <v>0</v>
      </c>
      <c r="D366" s="54">
        <v>0</v>
      </c>
      <c r="E366" s="54">
        <v>0</v>
      </c>
      <c r="F366" s="54">
        <v>0</v>
      </c>
      <c r="G366" s="62">
        <v>0</v>
      </c>
      <c r="L366" s="6"/>
      <c r="R366" s="6"/>
      <c r="X366" s="6"/>
    </row>
    <row r="367" spans="1:24" x14ac:dyDescent="0.2">
      <c r="C367" s="54">
        <f>SUM(C363:C366)</f>
        <v>3116</v>
      </c>
      <c r="D367" s="54">
        <f>SUM(D363:D366)</f>
        <v>559</v>
      </c>
      <c r="E367" s="54">
        <f>SUM(E363:E366)</f>
        <v>253</v>
      </c>
      <c r="F367" s="54">
        <f>SUM(F363:F366)</f>
        <v>9</v>
      </c>
      <c r="G367" s="62">
        <f>(C367/30)/D367</f>
        <v>0.18580799045915325</v>
      </c>
      <c r="L367" s="6"/>
      <c r="R367" s="6"/>
      <c r="X367" s="6"/>
    </row>
    <row r="368" spans="1:24" x14ac:dyDescent="0.2">
      <c r="C368" s="54"/>
      <c r="D368" s="54"/>
      <c r="E368" s="54"/>
      <c r="F368" s="54"/>
      <c r="G368" s="62"/>
      <c r="L368" s="6"/>
      <c r="R368" s="6"/>
      <c r="X368" s="6"/>
    </row>
    <row r="369" spans="1:24" x14ac:dyDescent="0.2">
      <c r="A369" t="s">
        <v>15</v>
      </c>
      <c r="B369" t="s">
        <v>93</v>
      </c>
      <c r="C369" s="75">
        <v>50</v>
      </c>
      <c r="D369" s="75">
        <v>14</v>
      </c>
      <c r="E369" s="75">
        <v>5</v>
      </c>
      <c r="F369" s="75">
        <v>1</v>
      </c>
      <c r="G369" s="62">
        <v>0.1152073732718894</v>
      </c>
    </row>
    <row r="370" spans="1:24" x14ac:dyDescent="0.2">
      <c r="A370" t="s">
        <v>18</v>
      </c>
      <c r="B370" t="s">
        <v>93</v>
      </c>
      <c r="C370" s="54">
        <v>1048</v>
      </c>
      <c r="D370" s="54">
        <v>407</v>
      </c>
      <c r="E370" s="54">
        <v>190</v>
      </c>
      <c r="F370" s="54">
        <v>4</v>
      </c>
      <c r="G370" s="62">
        <v>8.3062534675437907E-2</v>
      </c>
    </row>
    <row r="371" spans="1:24" x14ac:dyDescent="0.2">
      <c r="A371" t="s">
        <v>20</v>
      </c>
      <c r="B371" t="s">
        <v>93</v>
      </c>
      <c r="C371" s="54">
        <v>861</v>
      </c>
      <c r="D371" s="54">
        <v>253</v>
      </c>
      <c r="E371" s="54">
        <v>117</v>
      </c>
      <c r="F371" s="54">
        <v>4</v>
      </c>
      <c r="G371" s="62">
        <v>0.10977942113986995</v>
      </c>
    </row>
    <row r="372" spans="1:24" x14ac:dyDescent="0.2">
      <c r="A372" t="s">
        <v>22</v>
      </c>
      <c r="B372" t="s">
        <v>93</v>
      </c>
      <c r="C372" s="54">
        <v>0</v>
      </c>
      <c r="D372" s="54">
        <v>0</v>
      </c>
      <c r="E372" s="54">
        <v>0</v>
      </c>
      <c r="F372" s="54">
        <v>0</v>
      </c>
      <c r="G372" s="62">
        <v>0</v>
      </c>
    </row>
    <row r="373" spans="1:24" x14ac:dyDescent="0.2">
      <c r="C373" s="54">
        <f>SUM(C369:C372)</f>
        <v>1959</v>
      </c>
      <c r="D373" s="54">
        <f>SUM(D369:D372)</f>
        <v>674</v>
      </c>
      <c r="E373" s="54">
        <f>SUM(E369:E372)</f>
        <v>312</v>
      </c>
      <c r="F373" s="54">
        <f>SUM(F369:F372)</f>
        <v>9</v>
      </c>
      <c r="G373" s="77">
        <f>(C373/31)/D373</f>
        <v>9.3758973868096104E-2</v>
      </c>
    </row>
    <row r="374" spans="1:24" x14ac:dyDescent="0.2">
      <c r="C374" s="54"/>
      <c r="D374" s="54"/>
      <c r="E374" s="54"/>
      <c r="F374" s="54"/>
      <c r="G374" s="77"/>
    </row>
    <row r="375" spans="1:24" x14ac:dyDescent="0.2">
      <c r="A375" s="60">
        <v>2016</v>
      </c>
      <c r="B375" s="60"/>
      <c r="C375" s="60"/>
      <c r="D375" s="60"/>
      <c r="E375" s="60"/>
      <c r="F375" s="60"/>
      <c r="G375" s="60"/>
    </row>
    <row r="376" spans="1:24" x14ac:dyDescent="0.2">
      <c r="A376" t="s">
        <v>15</v>
      </c>
      <c r="B376" t="s">
        <v>94</v>
      </c>
      <c r="C376" s="75">
        <v>446</v>
      </c>
      <c r="D376" s="75">
        <v>163</v>
      </c>
      <c r="E376" s="75">
        <v>74</v>
      </c>
      <c r="F376" s="75">
        <v>4</v>
      </c>
      <c r="G376" s="62">
        <v>8.8264397387690485E-2</v>
      </c>
    </row>
    <row r="377" spans="1:24" x14ac:dyDescent="0.2">
      <c r="A377" t="s">
        <v>18</v>
      </c>
      <c r="B377" t="s">
        <v>94</v>
      </c>
      <c r="C377" s="54">
        <v>1666</v>
      </c>
      <c r="D377" s="54">
        <v>540</v>
      </c>
      <c r="E377" s="54">
        <v>238</v>
      </c>
      <c r="F377" s="54">
        <v>6</v>
      </c>
      <c r="G377" s="62">
        <v>9.9522102747909194E-2</v>
      </c>
      <c r="L377" s="6"/>
      <c r="R377" s="6"/>
      <c r="X377" s="6"/>
    </row>
    <row r="378" spans="1:24" x14ac:dyDescent="0.2">
      <c r="A378" t="s">
        <v>20</v>
      </c>
      <c r="B378" t="s">
        <v>94</v>
      </c>
      <c r="C378" s="54">
        <v>1997</v>
      </c>
      <c r="D378" s="54">
        <v>253</v>
      </c>
      <c r="E378" s="54">
        <v>117</v>
      </c>
      <c r="F378" s="54">
        <v>4</v>
      </c>
      <c r="G378" s="62">
        <v>0.25462195588422798</v>
      </c>
      <c r="L378" s="6"/>
      <c r="R378" s="6"/>
      <c r="X378" s="6"/>
    </row>
    <row r="379" spans="1:24" x14ac:dyDescent="0.2">
      <c r="A379" t="s">
        <v>22</v>
      </c>
      <c r="B379" t="s">
        <v>94</v>
      </c>
      <c r="C379" s="54">
        <v>0</v>
      </c>
      <c r="D379" s="54">
        <v>0</v>
      </c>
      <c r="E379" s="54">
        <v>0</v>
      </c>
      <c r="F379" s="54">
        <v>0</v>
      </c>
      <c r="G379" s="62">
        <v>0</v>
      </c>
      <c r="L379" s="6"/>
      <c r="R379" s="6"/>
      <c r="X379" s="6"/>
    </row>
    <row r="380" spans="1:24" x14ac:dyDescent="0.2">
      <c r="C380" s="54">
        <f>SUM(C376:C379)</f>
        <v>4109</v>
      </c>
      <c r="D380" s="54">
        <f>SUM(D376:D379)</f>
        <v>956</v>
      </c>
      <c r="E380" s="54">
        <f>SUM(E376:E379)</f>
        <v>429</v>
      </c>
      <c r="F380" s="54">
        <f>SUM(F376:F379)</f>
        <v>14</v>
      </c>
      <c r="G380" s="62">
        <f>(C380/31)/D380</f>
        <v>0.1386489404777973</v>
      </c>
      <c r="L380" s="6"/>
      <c r="R380" s="6"/>
      <c r="X380" s="6"/>
    </row>
    <row r="381" spans="1:24" x14ac:dyDescent="0.2">
      <c r="C381" s="54"/>
      <c r="D381" s="54"/>
      <c r="E381" s="54"/>
      <c r="F381" s="54"/>
      <c r="G381" s="62"/>
      <c r="L381" s="6"/>
      <c r="R381" s="6"/>
      <c r="X381" s="6"/>
    </row>
    <row r="382" spans="1:24" x14ac:dyDescent="0.2">
      <c r="A382" t="s">
        <v>15</v>
      </c>
      <c r="B382" t="s">
        <v>95</v>
      </c>
      <c r="C382" s="75">
        <v>483</v>
      </c>
      <c r="D382" s="75">
        <v>73</v>
      </c>
      <c r="E382" s="75">
        <v>31</v>
      </c>
      <c r="F382" s="75">
        <v>3</v>
      </c>
      <c r="G382" s="62">
        <v>0.22815304676428907</v>
      </c>
    </row>
    <row r="383" spans="1:24" x14ac:dyDescent="0.2">
      <c r="A383" t="s">
        <v>18</v>
      </c>
      <c r="B383" t="s">
        <v>95</v>
      </c>
      <c r="C383" s="54">
        <v>3890</v>
      </c>
      <c r="D383" s="54">
        <v>672</v>
      </c>
      <c r="E383" s="54">
        <v>291</v>
      </c>
      <c r="F383" s="54">
        <v>8</v>
      </c>
      <c r="G383" s="62">
        <v>0.19961001642036125</v>
      </c>
      <c r="L383" s="6"/>
      <c r="R383" s="6"/>
      <c r="X383" s="6"/>
    </row>
    <row r="384" spans="1:24" x14ac:dyDescent="0.2">
      <c r="A384" t="s">
        <v>20</v>
      </c>
      <c r="B384" t="s">
        <v>95</v>
      </c>
      <c r="C384" s="54">
        <v>1418</v>
      </c>
      <c r="D384" s="54">
        <v>208</v>
      </c>
      <c r="E384" s="54">
        <v>98</v>
      </c>
      <c r="F384" s="54">
        <v>3</v>
      </c>
      <c r="G384" s="62">
        <v>0.23507957559681697</v>
      </c>
      <c r="L384" s="6"/>
      <c r="R384" s="6"/>
      <c r="X384" s="6"/>
    </row>
    <row r="385" spans="1:24" x14ac:dyDescent="0.2">
      <c r="A385" t="s">
        <v>22</v>
      </c>
      <c r="B385" t="s">
        <v>95</v>
      </c>
      <c r="C385" s="54">
        <v>0</v>
      </c>
      <c r="D385" s="54">
        <v>0</v>
      </c>
      <c r="E385" s="54">
        <v>0</v>
      </c>
      <c r="F385" s="54">
        <v>0</v>
      </c>
      <c r="G385" s="62">
        <v>0</v>
      </c>
      <c r="L385" s="6"/>
      <c r="R385" s="6"/>
      <c r="X385" s="6"/>
    </row>
    <row r="386" spans="1:24" x14ac:dyDescent="0.2">
      <c r="C386" s="54">
        <f>SUM(C382:C385)</f>
        <v>5791</v>
      </c>
      <c r="D386" s="54">
        <f>SUM(D382:D385)</f>
        <v>953</v>
      </c>
      <c r="E386" s="54">
        <f>SUM(E382:E385)</f>
        <v>420</v>
      </c>
      <c r="F386" s="54">
        <f>SUM(F382:F385)</f>
        <v>14</v>
      </c>
      <c r="G386" s="62">
        <f>(C386/29)/D386</f>
        <v>0.20953793827115821</v>
      </c>
      <c r="L386" s="6"/>
      <c r="R386" s="6"/>
      <c r="X386" s="6"/>
    </row>
    <row r="387" spans="1:24" x14ac:dyDescent="0.2">
      <c r="C387" s="54"/>
      <c r="D387" s="54"/>
      <c r="E387" s="54"/>
      <c r="F387" s="54"/>
      <c r="G387" s="62"/>
      <c r="L387" s="6"/>
      <c r="R387" s="6"/>
      <c r="X387" s="6"/>
    </row>
    <row r="388" spans="1:24" x14ac:dyDescent="0.2">
      <c r="A388" t="s">
        <v>15</v>
      </c>
      <c r="B388" t="s">
        <v>96</v>
      </c>
      <c r="C388" s="75">
        <v>686</v>
      </c>
      <c r="D388" s="75">
        <v>73</v>
      </c>
      <c r="E388" s="75">
        <v>31</v>
      </c>
      <c r="F388" s="75">
        <v>3</v>
      </c>
      <c r="G388" s="62">
        <v>0.30313742819266459</v>
      </c>
    </row>
    <row r="389" spans="1:24" x14ac:dyDescent="0.2">
      <c r="A389" t="s">
        <v>18</v>
      </c>
      <c r="B389" t="s">
        <v>96</v>
      </c>
      <c r="C389" s="54">
        <v>7343</v>
      </c>
      <c r="D389" s="54">
        <v>764</v>
      </c>
      <c r="E389" s="54">
        <v>330</v>
      </c>
      <c r="F389" s="54">
        <v>10</v>
      </c>
      <c r="G389" s="62">
        <v>0.31004053369363282</v>
      </c>
      <c r="L389" s="6"/>
      <c r="R389" s="6"/>
      <c r="X389" s="6"/>
    </row>
    <row r="390" spans="1:24" x14ac:dyDescent="0.2">
      <c r="A390" t="s">
        <v>20</v>
      </c>
      <c r="B390" t="s">
        <v>96</v>
      </c>
      <c r="C390" s="54">
        <v>1844</v>
      </c>
      <c r="D390" s="54">
        <v>208</v>
      </c>
      <c r="E390" s="54">
        <v>98</v>
      </c>
      <c r="F390" s="54">
        <v>3</v>
      </c>
      <c r="G390" s="62">
        <v>0.2859801488833747</v>
      </c>
      <c r="L390" s="6"/>
      <c r="R390" s="6"/>
      <c r="X390" s="6"/>
    </row>
    <row r="391" spans="1:24" x14ac:dyDescent="0.2">
      <c r="A391" t="s">
        <v>22</v>
      </c>
      <c r="B391" t="s">
        <v>96</v>
      </c>
      <c r="C391" s="54">
        <v>724</v>
      </c>
      <c r="D391" s="54">
        <v>147</v>
      </c>
      <c r="E391" s="54">
        <v>72</v>
      </c>
      <c r="F391" s="54">
        <v>2</v>
      </c>
      <c r="G391" s="62">
        <v>0.1588764538073294</v>
      </c>
      <c r="L391" s="6"/>
      <c r="R391" s="6"/>
      <c r="X391" s="6"/>
    </row>
    <row r="392" spans="1:24" x14ac:dyDescent="0.2">
      <c r="C392" s="54">
        <f>SUM(C388:C391)</f>
        <v>10597</v>
      </c>
      <c r="D392" s="54">
        <f>SUM(D388:D391)</f>
        <v>1192</v>
      </c>
      <c r="E392" s="54">
        <f>SUM(E388:E391)</f>
        <v>531</v>
      </c>
      <c r="F392" s="54">
        <f>SUM(F388:F391)</f>
        <v>18</v>
      </c>
      <c r="G392" s="62">
        <f>(C392/31)/D392</f>
        <v>0.28677744100454644</v>
      </c>
      <c r="X392" s="6"/>
    </row>
    <row r="393" spans="1:24" x14ac:dyDescent="0.2">
      <c r="C393" s="54"/>
      <c r="D393" s="54"/>
      <c r="E393" s="54"/>
      <c r="F393" s="54"/>
      <c r="G393" s="62"/>
      <c r="X393" s="6"/>
    </row>
    <row r="394" spans="1:24" x14ac:dyDescent="0.2">
      <c r="A394" t="s">
        <v>15</v>
      </c>
      <c r="B394" t="s">
        <v>97</v>
      </c>
      <c r="C394" s="75">
        <v>2042</v>
      </c>
      <c r="D394" s="75">
        <v>163</v>
      </c>
      <c r="E394" s="75">
        <v>74</v>
      </c>
      <c r="F394" s="75">
        <v>4</v>
      </c>
      <c r="G394" s="62">
        <v>0.41758691206543969</v>
      </c>
    </row>
    <row r="395" spans="1:24" x14ac:dyDescent="0.2">
      <c r="A395" t="s">
        <v>18</v>
      </c>
      <c r="B395" t="s">
        <v>97</v>
      </c>
      <c r="C395" s="54">
        <v>9192</v>
      </c>
      <c r="D395" s="54">
        <v>772</v>
      </c>
      <c r="E395" s="54">
        <v>326</v>
      </c>
      <c r="F395" s="54">
        <v>9</v>
      </c>
      <c r="G395" s="62">
        <v>0.39689119170984455</v>
      </c>
      <c r="X395" s="6"/>
    </row>
    <row r="396" spans="1:24" x14ac:dyDescent="0.2">
      <c r="A396" t="s">
        <v>20</v>
      </c>
      <c r="B396" t="s">
        <v>97</v>
      </c>
      <c r="C396" s="54">
        <v>1745</v>
      </c>
      <c r="D396" s="54">
        <v>213</v>
      </c>
      <c r="E396" s="54">
        <v>100</v>
      </c>
      <c r="F396" s="54">
        <v>3</v>
      </c>
      <c r="G396" s="62">
        <v>0.2730829420970266</v>
      </c>
      <c r="X396" s="6"/>
    </row>
    <row r="397" spans="1:24" x14ac:dyDescent="0.2">
      <c r="A397" t="s">
        <v>22</v>
      </c>
      <c r="B397" t="s">
        <v>97</v>
      </c>
      <c r="C397" s="54">
        <v>142</v>
      </c>
      <c r="D397" s="54">
        <v>102</v>
      </c>
      <c r="E397" s="54">
        <v>46</v>
      </c>
      <c r="F397" s="54">
        <v>2</v>
      </c>
      <c r="G397" s="62">
        <v>4.6405228758169936E-2</v>
      </c>
      <c r="X397" s="6"/>
    </row>
    <row r="398" spans="1:24" x14ac:dyDescent="0.2">
      <c r="C398" s="54">
        <f>SUM(C394:C397)</f>
        <v>13121</v>
      </c>
      <c r="D398" s="54">
        <f>SUM(D394:D397)</f>
        <v>1250</v>
      </c>
      <c r="E398" s="54">
        <f>SUM(E394:E397)</f>
        <v>546</v>
      </c>
      <c r="F398" s="54">
        <f>SUM(F394:F397)</f>
        <v>18</v>
      </c>
      <c r="G398" s="62">
        <f>(C398/30)/D398</f>
        <v>0.34989333333333333</v>
      </c>
      <c r="X398" s="6"/>
    </row>
    <row r="399" spans="1:24" x14ac:dyDescent="0.2">
      <c r="C399" s="54"/>
      <c r="D399" s="54"/>
      <c r="E399" s="54"/>
      <c r="F399" s="54"/>
      <c r="G399" s="62"/>
      <c r="X399" s="6"/>
    </row>
    <row r="400" spans="1:24" x14ac:dyDescent="0.2">
      <c r="A400" t="s">
        <v>15</v>
      </c>
      <c r="B400" t="s">
        <v>98</v>
      </c>
      <c r="C400" s="75">
        <v>1993</v>
      </c>
      <c r="D400" s="75">
        <v>237</v>
      </c>
      <c r="E400" s="75">
        <v>107</v>
      </c>
      <c r="F400" s="75">
        <v>8</v>
      </c>
      <c r="G400" s="62">
        <v>0.27126718388457877</v>
      </c>
    </row>
    <row r="401" spans="1:24" x14ac:dyDescent="0.2">
      <c r="A401" t="s">
        <v>18</v>
      </c>
      <c r="B401" t="s">
        <v>98</v>
      </c>
      <c r="C401" s="54">
        <v>11327</v>
      </c>
      <c r="D401" s="54">
        <v>961</v>
      </c>
      <c r="E401" s="54">
        <v>381</v>
      </c>
      <c r="F401" s="54">
        <v>11</v>
      </c>
      <c r="G401" s="62">
        <v>0.38021550132590382</v>
      </c>
      <c r="X401" s="6"/>
    </row>
    <row r="402" spans="1:24" x14ac:dyDescent="0.2">
      <c r="A402" t="s">
        <v>20</v>
      </c>
      <c r="B402" t="s">
        <v>98</v>
      </c>
      <c r="C402" s="54">
        <v>4304</v>
      </c>
      <c r="D402" s="54">
        <v>396</v>
      </c>
      <c r="E402" s="54">
        <v>182</v>
      </c>
      <c r="F402" s="54">
        <v>6</v>
      </c>
      <c r="G402" s="62">
        <v>0.35060280221570544</v>
      </c>
      <c r="X402" s="6"/>
    </row>
    <row r="403" spans="1:24" x14ac:dyDescent="0.2">
      <c r="A403" t="s">
        <v>22</v>
      </c>
      <c r="B403" t="s">
        <v>98</v>
      </c>
      <c r="C403" s="54">
        <v>1744</v>
      </c>
      <c r="D403" s="54">
        <v>256</v>
      </c>
      <c r="E403" s="54">
        <v>122</v>
      </c>
      <c r="F403" s="54">
        <v>8</v>
      </c>
      <c r="G403" s="62">
        <v>0.21975806451612903</v>
      </c>
      <c r="X403" s="6"/>
    </row>
    <row r="404" spans="1:24" x14ac:dyDescent="0.2">
      <c r="C404" s="54">
        <f>SUM(C400:C403)</f>
        <v>19368</v>
      </c>
      <c r="D404" s="54">
        <f>SUM(D400:D403)</f>
        <v>1850</v>
      </c>
      <c r="E404" s="54">
        <f>SUM(E400:E403)</f>
        <v>792</v>
      </c>
      <c r="F404" s="54">
        <f>SUM(F400:F403)</f>
        <v>33</v>
      </c>
      <c r="G404" s="62">
        <f>(C404/31)/D404</f>
        <v>0.33771578029642546</v>
      </c>
      <c r="R404" s="6"/>
      <c r="X404" s="6"/>
    </row>
    <row r="405" spans="1:24" x14ac:dyDescent="0.2">
      <c r="C405" s="54"/>
      <c r="D405" s="54"/>
      <c r="E405" s="54"/>
      <c r="F405" s="54"/>
      <c r="G405" s="62"/>
      <c r="R405" s="6"/>
      <c r="X405" s="6"/>
    </row>
    <row r="406" spans="1:24" x14ac:dyDescent="0.2">
      <c r="A406" t="s">
        <v>15</v>
      </c>
      <c r="B406" t="s">
        <v>99</v>
      </c>
      <c r="C406" s="75">
        <v>6750</v>
      </c>
      <c r="D406" s="75">
        <v>559</v>
      </c>
      <c r="E406" s="75">
        <v>185</v>
      </c>
      <c r="F406" s="75">
        <v>12</v>
      </c>
      <c r="G406" s="62">
        <v>0.40250447227191416</v>
      </c>
    </row>
    <row r="407" spans="1:24" x14ac:dyDescent="0.2">
      <c r="A407" t="s">
        <v>18</v>
      </c>
      <c r="B407" t="s">
        <v>99</v>
      </c>
      <c r="C407" s="54">
        <v>18368</v>
      </c>
      <c r="D407" s="54">
        <v>1291</v>
      </c>
      <c r="E407" s="54">
        <v>443</v>
      </c>
      <c r="F407" s="54">
        <v>19</v>
      </c>
      <c r="G407" s="62">
        <v>0.47425768138394009</v>
      </c>
      <c r="R407" s="6"/>
      <c r="X407" s="6"/>
    </row>
    <row r="408" spans="1:24" x14ac:dyDescent="0.2">
      <c r="A408" t="s">
        <v>20</v>
      </c>
      <c r="B408" t="s">
        <v>99</v>
      </c>
      <c r="C408" s="54">
        <v>7301</v>
      </c>
      <c r="D408" s="54">
        <v>396</v>
      </c>
      <c r="E408" s="54">
        <v>182</v>
      </c>
      <c r="F408" s="54">
        <v>6</v>
      </c>
      <c r="G408" s="62">
        <v>0.61456228956228953</v>
      </c>
      <c r="L408" s="6"/>
      <c r="R408" s="6"/>
      <c r="X408" s="6"/>
    </row>
    <row r="409" spans="1:24" x14ac:dyDescent="0.2">
      <c r="A409" t="s">
        <v>22</v>
      </c>
      <c r="B409" t="s">
        <v>99</v>
      </c>
      <c r="C409" s="54">
        <v>6641</v>
      </c>
      <c r="D409" s="54">
        <v>430</v>
      </c>
      <c r="E409" s="54">
        <v>181</v>
      </c>
      <c r="F409" s="54">
        <v>13</v>
      </c>
      <c r="G409" s="62">
        <v>0.51480620155038759</v>
      </c>
      <c r="L409" s="6"/>
      <c r="R409" s="6"/>
      <c r="X409" s="6"/>
    </row>
    <row r="410" spans="1:24" x14ac:dyDescent="0.2">
      <c r="C410" s="54">
        <f>SUM(C406:C409)</f>
        <v>39060</v>
      </c>
      <c r="D410" s="54">
        <f>SUM(D406:D409)</f>
        <v>2676</v>
      </c>
      <c r="E410" s="54">
        <f>SUM(E406:E409)</f>
        <v>991</v>
      </c>
      <c r="F410" s="54">
        <f>SUM(F406:F409)</f>
        <v>50</v>
      </c>
      <c r="G410" s="62">
        <f>(C410/30)/D410</f>
        <v>0.48654708520179374</v>
      </c>
      <c r="L410" s="6"/>
      <c r="R410" s="6"/>
      <c r="X410" s="6"/>
    </row>
    <row r="411" spans="1:24" x14ac:dyDescent="0.2">
      <c r="C411" s="54"/>
      <c r="D411" s="54"/>
      <c r="E411" s="54"/>
      <c r="F411" s="54"/>
      <c r="G411" s="62"/>
      <c r="L411" s="6"/>
      <c r="R411" s="6"/>
      <c r="X411" s="6"/>
    </row>
    <row r="412" spans="1:24" x14ac:dyDescent="0.2">
      <c r="A412" t="s">
        <v>15</v>
      </c>
      <c r="B412" t="s">
        <v>100</v>
      </c>
      <c r="C412" s="75">
        <v>10536</v>
      </c>
      <c r="D412" s="75">
        <v>559</v>
      </c>
      <c r="E412" s="75">
        <v>185</v>
      </c>
      <c r="F412" s="75">
        <v>12</v>
      </c>
      <c r="G412" s="62">
        <v>0.60799815338449992</v>
      </c>
    </row>
    <row r="413" spans="1:24" x14ac:dyDescent="0.2">
      <c r="A413" t="s">
        <v>18</v>
      </c>
      <c r="B413" t="s">
        <v>100</v>
      </c>
      <c r="C413" s="54">
        <v>27415</v>
      </c>
      <c r="D413" s="54">
        <v>1316</v>
      </c>
      <c r="E413" s="54">
        <v>447</v>
      </c>
      <c r="F413" s="54">
        <v>20</v>
      </c>
      <c r="G413" s="62">
        <v>0.67200215707422295</v>
      </c>
      <c r="L413" s="6"/>
      <c r="R413" s="6"/>
      <c r="X413" s="6"/>
    </row>
    <row r="414" spans="1:24" x14ac:dyDescent="0.2">
      <c r="A414" t="s">
        <v>20</v>
      </c>
      <c r="B414" t="s">
        <v>100</v>
      </c>
      <c r="C414" s="54">
        <v>10144</v>
      </c>
      <c r="D414" s="54">
        <v>396</v>
      </c>
      <c r="E414" s="54">
        <v>182</v>
      </c>
      <c r="F414" s="54">
        <v>6</v>
      </c>
      <c r="G414" s="62">
        <v>0.82632779406972956</v>
      </c>
      <c r="L414" s="6"/>
      <c r="R414" s="6"/>
      <c r="X414" s="6"/>
    </row>
    <row r="415" spans="1:24" x14ac:dyDescent="0.2">
      <c r="A415" t="s">
        <v>22</v>
      </c>
      <c r="B415" t="s">
        <v>100</v>
      </c>
      <c r="C415" s="54">
        <v>9780</v>
      </c>
      <c r="D415" s="54">
        <v>430</v>
      </c>
      <c r="E415" s="54">
        <v>181</v>
      </c>
      <c r="F415" s="54">
        <v>13</v>
      </c>
      <c r="G415" s="62">
        <v>0.73368342085521387</v>
      </c>
      <c r="L415" s="6"/>
      <c r="R415" s="6"/>
      <c r="X415" s="6"/>
    </row>
    <row r="416" spans="1:24" x14ac:dyDescent="0.2">
      <c r="C416" s="54">
        <f>SUM(C412:C415)</f>
        <v>57875</v>
      </c>
      <c r="D416" s="54">
        <f>SUM(D412:D415)</f>
        <v>2701</v>
      </c>
      <c r="E416" s="54">
        <f>SUM(E412:E415)</f>
        <v>995</v>
      </c>
      <c r="F416" s="54">
        <f>SUM(F412:F415)</f>
        <v>51</v>
      </c>
      <c r="G416" s="62">
        <f>(C416/31)/D416</f>
        <v>0.69120158603145787</v>
      </c>
      <c r="L416" s="6"/>
      <c r="R416" s="6"/>
      <c r="X416" s="6"/>
    </row>
    <row r="417" spans="1:24" x14ac:dyDescent="0.2">
      <c r="C417" s="54"/>
      <c r="D417" s="54"/>
      <c r="E417" s="54"/>
      <c r="F417" s="54"/>
      <c r="G417" s="62"/>
      <c r="L417" s="6"/>
      <c r="R417" s="6"/>
      <c r="X417" s="6"/>
    </row>
    <row r="418" spans="1:24" x14ac:dyDescent="0.2">
      <c r="A418" t="s">
        <v>15</v>
      </c>
      <c r="B418" t="s">
        <v>101</v>
      </c>
      <c r="C418" s="75">
        <v>10899</v>
      </c>
      <c r="D418" s="75">
        <v>559</v>
      </c>
      <c r="E418" s="75">
        <v>185</v>
      </c>
      <c r="F418" s="75">
        <v>12</v>
      </c>
      <c r="G418" s="62">
        <v>0.6289456979629523</v>
      </c>
    </row>
    <row r="419" spans="1:24" x14ac:dyDescent="0.2">
      <c r="A419" t="s">
        <v>18</v>
      </c>
      <c r="B419" t="s">
        <v>101</v>
      </c>
      <c r="C419" s="54">
        <v>27371</v>
      </c>
      <c r="D419" s="54">
        <v>1304</v>
      </c>
      <c r="E419" s="54">
        <v>446</v>
      </c>
      <c r="F419" s="54">
        <v>19</v>
      </c>
      <c r="G419" s="62">
        <v>0.67709776370472985</v>
      </c>
      <c r="L419" s="6"/>
      <c r="R419" s="6"/>
      <c r="X419" s="6"/>
    </row>
    <row r="420" spans="1:24" x14ac:dyDescent="0.2">
      <c r="A420" t="s">
        <v>20</v>
      </c>
      <c r="B420" t="s">
        <v>101</v>
      </c>
      <c r="C420" s="54">
        <v>8975</v>
      </c>
      <c r="D420" s="54">
        <v>355</v>
      </c>
      <c r="E420" s="54">
        <v>164</v>
      </c>
      <c r="F420" s="54">
        <v>5</v>
      </c>
      <c r="G420" s="62">
        <v>0.81553839164016351</v>
      </c>
      <c r="L420" s="6"/>
      <c r="R420" s="6"/>
      <c r="X420" s="6"/>
    </row>
    <row r="421" spans="1:24" x14ac:dyDescent="0.2">
      <c r="A421" t="s">
        <v>22</v>
      </c>
      <c r="B421" t="s">
        <v>101</v>
      </c>
      <c r="C421" s="54">
        <v>10040</v>
      </c>
      <c r="D421" s="54">
        <v>396</v>
      </c>
      <c r="E421" s="54">
        <v>182</v>
      </c>
      <c r="F421" s="54">
        <v>6</v>
      </c>
      <c r="G421" s="62">
        <v>0.8178559791463017</v>
      </c>
      <c r="L421" s="6"/>
      <c r="R421" s="6"/>
      <c r="X421" s="6"/>
    </row>
    <row r="422" spans="1:24" x14ac:dyDescent="0.2">
      <c r="C422" s="54">
        <f>SUM(C418:C421)</f>
        <v>57285</v>
      </c>
      <c r="D422" s="54">
        <f>SUM(D418:D421)</f>
        <v>2614</v>
      </c>
      <c r="E422" s="54">
        <f>SUM(E418:E421)</f>
        <v>977</v>
      </c>
      <c r="F422" s="54">
        <f>SUM(F418:F421)</f>
        <v>42</v>
      </c>
      <c r="G422" s="62">
        <f>(C422/31)/D422</f>
        <v>0.7069254880667375</v>
      </c>
      <c r="L422" s="6"/>
      <c r="R422" s="6"/>
      <c r="X422" s="6"/>
    </row>
    <row r="423" spans="1:24" x14ac:dyDescent="0.2">
      <c r="C423" s="54"/>
      <c r="D423" s="54"/>
      <c r="E423" s="54"/>
      <c r="F423" s="54"/>
      <c r="G423" s="62"/>
      <c r="L423" s="6"/>
      <c r="R423" s="6"/>
      <c r="X423" s="6"/>
    </row>
    <row r="424" spans="1:24" x14ac:dyDescent="0.2">
      <c r="A424" t="s">
        <v>15</v>
      </c>
      <c r="B424" t="s">
        <v>102</v>
      </c>
      <c r="C424" s="75">
        <v>4170</v>
      </c>
      <c r="D424" s="75">
        <v>267</v>
      </c>
      <c r="E424" s="75">
        <v>119</v>
      </c>
      <c r="F424" s="75">
        <v>9</v>
      </c>
      <c r="G424" s="62">
        <v>0.52059925093632964</v>
      </c>
    </row>
    <row r="425" spans="1:24" x14ac:dyDescent="0.2">
      <c r="A425" t="s">
        <v>18</v>
      </c>
      <c r="B425" t="s">
        <v>102</v>
      </c>
      <c r="C425" s="54">
        <v>19282</v>
      </c>
      <c r="D425" s="54">
        <v>1235</v>
      </c>
      <c r="E425" s="54">
        <v>437</v>
      </c>
      <c r="F425" s="54">
        <v>17</v>
      </c>
      <c r="G425" s="62">
        <v>0.5204318488529015</v>
      </c>
      <c r="L425" s="6"/>
      <c r="R425" s="6"/>
      <c r="X425" s="6"/>
    </row>
    <row r="426" spans="1:24" x14ac:dyDescent="0.2">
      <c r="A426" t="s">
        <v>20</v>
      </c>
      <c r="B426" t="s">
        <v>102</v>
      </c>
      <c r="C426" s="54">
        <v>7486</v>
      </c>
      <c r="D426" s="54">
        <v>378</v>
      </c>
      <c r="E426" s="54">
        <v>174</v>
      </c>
      <c r="F426" s="54">
        <v>5</v>
      </c>
      <c r="G426" s="62">
        <v>0.66014109347442684</v>
      </c>
      <c r="R426" s="6"/>
      <c r="X426" s="6"/>
    </row>
    <row r="427" spans="1:24" x14ac:dyDescent="0.2">
      <c r="A427" t="s">
        <v>22</v>
      </c>
      <c r="B427" t="s">
        <v>102</v>
      </c>
      <c r="C427" s="54">
        <v>3814</v>
      </c>
      <c r="D427" s="54">
        <v>210</v>
      </c>
      <c r="E427" s="54">
        <v>94</v>
      </c>
      <c r="F427" s="54">
        <v>9</v>
      </c>
      <c r="G427" s="62">
        <v>0.60539682539682538</v>
      </c>
      <c r="R427" s="6"/>
      <c r="X427" s="6"/>
    </row>
    <row r="428" spans="1:24" x14ac:dyDescent="0.2">
      <c r="C428" s="54">
        <f>SUM(C424:C427)</f>
        <v>34752</v>
      </c>
      <c r="D428" s="54">
        <f>SUM(D424:D427)</f>
        <v>2090</v>
      </c>
      <c r="E428" s="54">
        <f>SUM(E424:E427)</f>
        <v>824</v>
      </c>
      <c r="F428" s="54">
        <f>SUM(F424:F427)</f>
        <v>40</v>
      </c>
      <c r="G428" s="62">
        <f>(C428/30)/D428</f>
        <v>0.55425837320574167</v>
      </c>
      <c r="R428" s="6"/>
      <c r="X428" s="6"/>
    </row>
    <row r="429" spans="1:24" x14ac:dyDescent="0.2">
      <c r="C429" s="54"/>
      <c r="D429" s="54"/>
      <c r="E429" s="54"/>
      <c r="F429" s="54"/>
      <c r="G429" s="62"/>
      <c r="R429" s="6"/>
      <c r="X429" s="6"/>
    </row>
    <row r="430" spans="1:24" x14ac:dyDescent="0.2">
      <c r="A430" t="s">
        <v>15</v>
      </c>
      <c r="B430" t="s">
        <v>103</v>
      </c>
      <c r="C430" s="75">
        <v>1009</v>
      </c>
      <c r="D430" s="75">
        <v>186</v>
      </c>
      <c r="E430" s="75">
        <v>83</v>
      </c>
      <c r="F430" s="75">
        <v>6</v>
      </c>
      <c r="G430" s="62">
        <v>0.17499132847728061</v>
      </c>
    </row>
    <row r="431" spans="1:24" x14ac:dyDescent="0.2">
      <c r="A431" t="s">
        <v>18</v>
      </c>
      <c r="B431" t="s">
        <v>103</v>
      </c>
      <c r="C431" s="54">
        <v>10683</v>
      </c>
      <c r="D431" s="54">
        <v>725</v>
      </c>
      <c r="E431" s="54">
        <v>307</v>
      </c>
      <c r="F431" s="54">
        <v>9</v>
      </c>
      <c r="G431" s="62">
        <v>0.4753281423804227</v>
      </c>
      <c r="L431" s="6"/>
      <c r="R431" s="6"/>
      <c r="X431" s="6"/>
    </row>
    <row r="432" spans="1:24" x14ac:dyDescent="0.2">
      <c r="A432" t="s">
        <v>20</v>
      </c>
      <c r="B432" t="s">
        <v>103</v>
      </c>
      <c r="C432" s="54">
        <v>3723</v>
      </c>
      <c r="D432" s="54">
        <v>330</v>
      </c>
      <c r="E432" s="54">
        <v>159</v>
      </c>
      <c r="F432" s="54">
        <v>4</v>
      </c>
      <c r="G432" s="62">
        <v>0.36392961876832847</v>
      </c>
      <c r="L432" s="6"/>
      <c r="R432" s="6"/>
      <c r="X432" s="6"/>
    </row>
    <row r="433" spans="1:24" x14ac:dyDescent="0.2">
      <c r="A433" t="s">
        <v>22</v>
      </c>
      <c r="B433" t="s">
        <v>103</v>
      </c>
      <c r="C433" s="54">
        <v>0</v>
      </c>
      <c r="D433" s="54">
        <v>0</v>
      </c>
      <c r="E433" s="54">
        <v>0</v>
      </c>
      <c r="F433" s="54">
        <v>0</v>
      </c>
      <c r="G433" s="62">
        <v>0</v>
      </c>
      <c r="L433" s="6"/>
      <c r="R433" s="6"/>
      <c r="X433" s="6"/>
    </row>
    <row r="434" spans="1:24" x14ac:dyDescent="0.2">
      <c r="C434" s="54">
        <f>SUM(C430:C433)</f>
        <v>15415</v>
      </c>
      <c r="D434" s="54">
        <f>SUM(D430:D433)</f>
        <v>1241</v>
      </c>
      <c r="E434" s="54">
        <f>SUM(E430:E433)</f>
        <v>549</v>
      </c>
      <c r="F434" s="54">
        <f>SUM(F430:F433)</f>
        <v>19</v>
      </c>
      <c r="G434" s="62">
        <f>(C434/31)/D434</f>
        <v>0.40069142990824258</v>
      </c>
      <c r="L434" s="6"/>
      <c r="R434" s="6"/>
      <c r="X434" s="6"/>
    </row>
    <row r="435" spans="1:24" x14ac:dyDescent="0.2">
      <c r="C435" s="54"/>
      <c r="D435" s="54"/>
      <c r="E435" s="54"/>
      <c r="F435" s="54"/>
      <c r="G435" s="62"/>
      <c r="L435" s="6"/>
      <c r="R435" s="6"/>
      <c r="X435" s="6"/>
    </row>
    <row r="436" spans="1:24" x14ac:dyDescent="0.2">
      <c r="A436" t="s">
        <v>15</v>
      </c>
      <c r="B436" t="s">
        <v>104</v>
      </c>
      <c r="C436" s="54">
        <v>1391</v>
      </c>
      <c r="D436" s="54">
        <v>123</v>
      </c>
      <c r="E436" s="54">
        <v>57</v>
      </c>
      <c r="F436" s="54">
        <v>4</v>
      </c>
      <c r="G436" s="62">
        <v>0.37696476964769648</v>
      </c>
    </row>
    <row r="437" spans="1:24" x14ac:dyDescent="0.2">
      <c r="A437" t="s">
        <v>18</v>
      </c>
      <c r="B437" t="s">
        <v>104</v>
      </c>
      <c r="C437" s="54">
        <v>3860</v>
      </c>
      <c r="D437" s="54">
        <v>687</v>
      </c>
      <c r="E437" s="54">
        <v>298</v>
      </c>
      <c r="F437" s="54">
        <v>9</v>
      </c>
      <c r="G437" s="62">
        <v>0.18728772440562833</v>
      </c>
      <c r="L437" s="6"/>
      <c r="R437" s="6"/>
      <c r="X437" s="6"/>
    </row>
    <row r="438" spans="1:24" x14ac:dyDescent="0.2">
      <c r="A438" t="s">
        <v>20</v>
      </c>
      <c r="B438" t="s">
        <v>104</v>
      </c>
      <c r="C438" s="54">
        <v>1207</v>
      </c>
      <c r="D438" s="54">
        <v>330</v>
      </c>
      <c r="E438" s="54">
        <v>159</v>
      </c>
      <c r="F438" s="54">
        <v>4</v>
      </c>
      <c r="G438" s="62">
        <v>0.12191919191919191</v>
      </c>
      <c r="L438" s="6"/>
      <c r="R438" s="6"/>
      <c r="X438" s="6"/>
    </row>
    <row r="439" spans="1:24" x14ac:dyDescent="0.2">
      <c r="A439" t="s">
        <v>22</v>
      </c>
      <c r="B439" t="s">
        <v>104</v>
      </c>
      <c r="C439" s="54">
        <v>0</v>
      </c>
      <c r="D439" s="54">
        <v>0</v>
      </c>
      <c r="E439" s="54">
        <v>0</v>
      </c>
      <c r="F439" s="54">
        <v>0</v>
      </c>
      <c r="G439" s="62">
        <v>0</v>
      </c>
      <c r="L439" s="6"/>
      <c r="R439" s="6"/>
      <c r="X439" s="6"/>
    </row>
    <row r="440" spans="1:24" x14ac:dyDescent="0.2">
      <c r="C440" s="54">
        <f>SUM(C436:C439)</f>
        <v>6458</v>
      </c>
      <c r="D440" s="54">
        <f>SUM(D436:D439)</f>
        <v>1140</v>
      </c>
      <c r="E440" s="54">
        <f>SUM(E436:E439)</f>
        <v>514</v>
      </c>
      <c r="F440" s="54">
        <f>SUM(F436:F439)</f>
        <v>17</v>
      </c>
      <c r="G440" s="62">
        <f>(C440/30)/D440</f>
        <v>0.18883040935672515</v>
      </c>
      <c r="L440" s="6"/>
      <c r="R440" s="6"/>
      <c r="X440" s="6"/>
    </row>
    <row r="441" spans="1:24" x14ac:dyDescent="0.2">
      <c r="C441" s="54"/>
      <c r="D441" s="54"/>
      <c r="E441" s="54"/>
      <c r="F441" s="54"/>
      <c r="G441" s="62"/>
      <c r="L441" s="6"/>
      <c r="R441" s="6"/>
      <c r="X441" s="6"/>
    </row>
    <row r="442" spans="1:24" x14ac:dyDescent="0.2">
      <c r="A442" t="s">
        <v>15</v>
      </c>
      <c r="B442" t="s">
        <v>105</v>
      </c>
      <c r="C442" s="54">
        <v>112</v>
      </c>
      <c r="D442" s="54">
        <v>33</v>
      </c>
      <c r="E442" s="54">
        <v>14</v>
      </c>
      <c r="F442" s="54">
        <v>3</v>
      </c>
      <c r="G442" s="62">
        <v>0.10948191593352884</v>
      </c>
    </row>
    <row r="443" spans="1:24" x14ac:dyDescent="0.2">
      <c r="A443" t="s">
        <v>18</v>
      </c>
      <c r="B443" t="s">
        <v>105</v>
      </c>
      <c r="C443" s="54">
        <v>2411</v>
      </c>
      <c r="D443" s="54">
        <v>601</v>
      </c>
      <c r="E443" s="54">
        <v>268</v>
      </c>
      <c r="F443" s="54">
        <v>8</v>
      </c>
      <c r="G443" s="62">
        <v>0.12940797595405507</v>
      </c>
    </row>
    <row r="444" spans="1:24" x14ac:dyDescent="0.2">
      <c r="A444" t="s">
        <v>20</v>
      </c>
      <c r="B444" t="s">
        <v>105</v>
      </c>
      <c r="C444" s="54">
        <v>816</v>
      </c>
      <c r="D444" s="54">
        <v>330</v>
      </c>
      <c r="E444" s="54">
        <v>159</v>
      </c>
      <c r="F444" s="54">
        <v>4</v>
      </c>
      <c r="G444" s="62">
        <v>7.9765395894428159E-2</v>
      </c>
    </row>
    <row r="445" spans="1:24" x14ac:dyDescent="0.2">
      <c r="A445" t="s">
        <v>22</v>
      </c>
      <c r="B445" t="s">
        <v>105</v>
      </c>
      <c r="C445" s="54">
        <v>0</v>
      </c>
      <c r="D445" s="54">
        <v>0</v>
      </c>
      <c r="E445" s="54">
        <v>0</v>
      </c>
      <c r="F445" s="54">
        <v>0</v>
      </c>
      <c r="G445" s="62">
        <v>0</v>
      </c>
    </row>
    <row r="446" spans="1:24" x14ac:dyDescent="0.2">
      <c r="C446" s="54">
        <f>SUM(C442:C445)</f>
        <v>3339</v>
      </c>
      <c r="D446" s="54">
        <f>SUM(D442:D445)</f>
        <v>964</v>
      </c>
      <c r="E446" s="54">
        <f>SUM(E442:E445)</f>
        <v>441</v>
      </c>
      <c r="F446" s="54">
        <f>SUM(F442:F445)</f>
        <v>15</v>
      </c>
      <c r="G446" s="62">
        <f>(C446/31)/D446</f>
        <v>0.11173203051800294</v>
      </c>
    </row>
    <row r="448" spans="1:24" x14ac:dyDescent="0.2">
      <c r="A448" s="60">
        <v>2017</v>
      </c>
      <c r="B448" s="60"/>
      <c r="C448" s="60"/>
      <c r="D448" s="60"/>
      <c r="E448" s="60"/>
      <c r="F448" s="60"/>
      <c r="G448" s="60"/>
    </row>
    <row r="449" spans="1:7" x14ac:dyDescent="0.2">
      <c r="A449" t="s">
        <v>15</v>
      </c>
      <c r="B449" t="s">
        <v>106</v>
      </c>
      <c r="C449">
        <v>84</v>
      </c>
      <c r="D449">
        <v>82</v>
      </c>
      <c r="E449">
        <v>35</v>
      </c>
      <c r="F449">
        <v>4</v>
      </c>
      <c r="G449" s="6">
        <v>3.3044846577498031E-2</v>
      </c>
    </row>
    <row r="450" spans="1:7" x14ac:dyDescent="0.2">
      <c r="A450" t="s">
        <v>18</v>
      </c>
      <c r="B450" t="s">
        <v>106</v>
      </c>
      <c r="C450">
        <v>1771</v>
      </c>
      <c r="D450">
        <v>575</v>
      </c>
      <c r="E450">
        <v>253</v>
      </c>
      <c r="F450">
        <v>7</v>
      </c>
      <c r="G450" s="6">
        <v>9.9354838709677415E-2</v>
      </c>
    </row>
    <row r="451" spans="1:7" x14ac:dyDescent="0.2">
      <c r="A451" t="s">
        <v>20</v>
      </c>
      <c r="B451" t="s">
        <v>106</v>
      </c>
      <c r="C451">
        <v>705</v>
      </c>
      <c r="D451">
        <v>289</v>
      </c>
      <c r="E451">
        <v>141</v>
      </c>
      <c r="F451">
        <v>3</v>
      </c>
      <c r="G451" s="6">
        <v>7.8691818283290541E-2</v>
      </c>
    </row>
    <row r="452" spans="1:7" x14ac:dyDescent="0.2">
      <c r="A452" t="s">
        <v>22</v>
      </c>
      <c r="B452" t="s">
        <v>106</v>
      </c>
      <c r="C452">
        <v>102</v>
      </c>
      <c r="D452">
        <v>74</v>
      </c>
      <c r="E452">
        <v>27</v>
      </c>
      <c r="F452">
        <v>5</v>
      </c>
      <c r="G452" s="6">
        <v>4.4463818657367045E-2</v>
      </c>
    </row>
    <row r="453" spans="1:7" x14ac:dyDescent="0.2">
      <c r="C453">
        <f>SUM(C449:C452)</f>
        <v>2662</v>
      </c>
      <c r="D453">
        <f>SUM(D449:D452)</f>
        <v>1020</v>
      </c>
      <c r="E453">
        <f>SUM(E449:E452)</f>
        <v>456</v>
      </c>
      <c r="F453">
        <f>SUM(F449:F452)</f>
        <v>19</v>
      </c>
      <c r="G453" s="6">
        <f>(C453/31)/D453</f>
        <v>8.4187223276407347E-2</v>
      </c>
    </row>
    <row r="455" spans="1:7" x14ac:dyDescent="0.2">
      <c r="A455" t="s">
        <v>15</v>
      </c>
      <c r="B455" t="s">
        <v>107</v>
      </c>
      <c r="C455">
        <v>288</v>
      </c>
      <c r="D455">
        <v>172</v>
      </c>
      <c r="E455">
        <v>78</v>
      </c>
      <c r="F455">
        <v>5</v>
      </c>
      <c r="G455" s="6">
        <v>5.9800664451827246E-2</v>
      </c>
    </row>
    <row r="456" spans="1:7" x14ac:dyDescent="0.2">
      <c r="A456" t="s">
        <v>18</v>
      </c>
      <c r="B456" t="s">
        <v>107</v>
      </c>
      <c r="C456">
        <v>3705</v>
      </c>
      <c r="D456">
        <v>614</v>
      </c>
      <c r="E456">
        <v>262</v>
      </c>
      <c r="F456">
        <v>8</v>
      </c>
      <c r="G456" s="6">
        <v>0.21550721265704978</v>
      </c>
    </row>
    <row r="457" spans="1:7" x14ac:dyDescent="0.2">
      <c r="A457" t="s">
        <v>20</v>
      </c>
      <c r="B457" t="s">
        <v>107</v>
      </c>
      <c r="C457">
        <v>828</v>
      </c>
      <c r="D457">
        <v>330</v>
      </c>
      <c r="E457">
        <v>159</v>
      </c>
      <c r="F457">
        <v>4</v>
      </c>
      <c r="G457" s="6">
        <v>8.9610389610389612E-2</v>
      </c>
    </row>
    <row r="458" spans="1:7" x14ac:dyDescent="0.2">
      <c r="A458" t="s">
        <v>22</v>
      </c>
      <c r="B458" t="s">
        <v>107</v>
      </c>
      <c r="C458">
        <v>193</v>
      </c>
      <c r="D458">
        <v>74</v>
      </c>
      <c r="E458">
        <v>27</v>
      </c>
      <c r="F458">
        <v>5</v>
      </c>
      <c r="G458" s="6">
        <v>9.3146718146718141E-2</v>
      </c>
    </row>
    <row r="459" spans="1:7" x14ac:dyDescent="0.2">
      <c r="C459">
        <f>SUM(C455:C458)</f>
        <v>5014</v>
      </c>
      <c r="D459">
        <f>SUM(D455:D458)</f>
        <v>1190</v>
      </c>
      <c r="E459">
        <f>SUM(E455:E458)</f>
        <v>526</v>
      </c>
      <c r="F459">
        <f>SUM(F455:F458)</f>
        <v>22</v>
      </c>
      <c r="G459" s="6">
        <f>(C459/31)/D459</f>
        <v>0.13591759284358906</v>
      </c>
    </row>
    <row r="461" spans="1:7" x14ac:dyDescent="0.2">
      <c r="A461" t="s">
        <v>15</v>
      </c>
      <c r="B461" t="s">
        <v>108</v>
      </c>
      <c r="C461">
        <v>442</v>
      </c>
      <c r="D461">
        <v>96</v>
      </c>
      <c r="E461">
        <v>40</v>
      </c>
      <c r="F461">
        <v>5</v>
      </c>
      <c r="G461" s="6">
        <v>0.14852150537634409</v>
      </c>
    </row>
    <row r="462" spans="1:7" x14ac:dyDescent="0.2">
      <c r="A462" t="s">
        <v>18</v>
      </c>
      <c r="B462" t="s">
        <v>108</v>
      </c>
      <c r="C462">
        <v>6533</v>
      </c>
      <c r="D462">
        <v>734</v>
      </c>
      <c r="E462">
        <v>315</v>
      </c>
      <c r="F462">
        <v>10</v>
      </c>
      <c r="G462" s="6">
        <v>0.28711435352026016</v>
      </c>
    </row>
    <row r="463" spans="1:7" x14ac:dyDescent="0.2">
      <c r="A463" t="s">
        <v>20</v>
      </c>
      <c r="B463" t="s">
        <v>108</v>
      </c>
      <c r="C463">
        <v>1756</v>
      </c>
      <c r="D463">
        <v>330</v>
      </c>
      <c r="E463">
        <v>159</v>
      </c>
      <c r="F463">
        <v>4</v>
      </c>
      <c r="G463" s="6">
        <v>0.17165200391006843</v>
      </c>
    </row>
    <row r="464" spans="1:7" x14ac:dyDescent="0.2">
      <c r="A464" t="s">
        <v>22</v>
      </c>
      <c r="B464" t="s">
        <v>108</v>
      </c>
      <c r="C464">
        <v>367</v>
      </c>
      <c r="D464">
        <v>150</v>
      </c>
      <c r="E464">
        <v>64</v>
      </c>
      <c r="F464">
        <v>6</v>
      </c>
      <c r="G464" s="6">
        <v>7.8924731182795693E-2</v>
      </c>
    </row>
    <row r="465" spans="1:7" x14ac:dyDescent="0.2">
      <c r="C465">
        <f>SUM(C461:C464)</f>
        <v>9098</v>
      </c>
      <c r="D465">
        <f>SUM(D461:D464)</f>
        <v>1310</v>
      </c>
      <c r="E465">
        <f>SUM(E461:E464)</f>
        <v>578</v>
      </c>
      <c r="F465">
        <f>SUM(F461:F464)</f>
        <v>25</v>
      </c>
      <c r="G465" s="6">
        <f>(C465/31)/D465</f>
        <v>0.22403348928835262</v>
      </c>
    </row>
    <row r="467" spans="1:7" x14ac:dyDescent="0.2">
      <c r="A467" t="s">
        <v>15</v>
      </c>
      <c r="B467" t="s">
        <v>109</v>
      </c>
      <c r="C467">
        <v>514</v>
      </c>
      <c r="D467">
        <v>96</v>
      </c>
      <c r="E467">
        <v>40</v>
      </c>
      <c r="F467">
        <v>5</v>
      </c>
      <c r="G467" s="6">
        <v>0.17847222222222223</v>
      </c>
    </row>
    <row r="468" spans="1:7" x14ac:dyDescent="0.2">
      <c r="A468" t="s">
        <v>18</v>
      </c>
      <c r="B468" t="s">
        <v>109</v>
      </c>
      <c r="C468">
        <v>8066</v>
      </c>
      <c r="D468">
        <v>750</v>
      </c>
      <c r="E468">
        <v>318</v>
      </c>
      <c r="F468">
        <v>10</v>
      </c>
      <c r="G468" s="6">
        <v>0.35848888888888891</v>
      </c>
    </row>
    <row r="469" spans="1:7" x14ac:dyDescent="0.2">
      <c r="A469" t="s">
        <v>20</v>
      </c>
      <c r="B469" t="s">
        <v>109</v>
      </c>
      <c r="C469">
        <v>2693</v>
      </c>
      <c r="D469">
        <v>330</v>
      </c>
      <c r="E469">
        <v>159</v>
      </c>
      <c r="F469">
        <v>4</v>
      </c>
      <c r="G469" s="6">
        <v>0.272020202020202</v>
      </c>
    </row>
    <row r="470" spans="1:7" x14ac:dyDescent="0.2">
      <c r="A470" t="s">
        <v>22</v>
      </c>
      <c r="B470" t="s">
        <v>109</v>
      </c>
      <c r="C470">
        <v>874</v>
      </c>
      <c r="D470">
        <v>103</v>
      </c>
      <c r="E470">
        <v>37</v>
      </c>
      <c r="F470">
        <v>6</v>
      </c>
      <c r="G470" s="6">
        <v>0.28284789644012948</v>
      </c>
    </row>
    <row r="471" spans="1:7" x14ac:dyDescent="0.2">
      <c r="C471">
        <f>SUM(C467:C470)</f>
        <v>12147</v>
      </c>
      <c r="D471">
        <f>SUM(D467:D470)</f>
        <v>1279</v>
      </c>
      <c r="E471">
        <f>SUM(E467:E470)</f>
        <v>554</v>
      </c>
      <c r="F471">
        <f>SUM(F467:F470)</f>
        <v>25</v>
      </c>
      <c r="G471" s="6">
        <f>(C471/31)/D471</f>
        <v>0.30636333829352569</v>
      </c>
    </row>
    <row r="473" spans="1:7" x14ac:dyDescent="0.2">
      <c r="A473" t="s">
        <v>15</v>
      </c>
      <c r="B473" t="s">
        <v>110</v>
      </c>
      <c r="C473">
        <v>3468</v>
      </c>
      <c r="D473">
        <v>379</v>
      </c>
      <c r="E473">
        <v>175</v>
      </c>
      <c r="F473">
        <v>10</v>
      </c>
      <c r="G473" s="6">
        <v>0.29517405736658436</v>
      </c>
    </row>
    <row r="474" spans="1:7" x14ac:dyDescent="0.2">
      <c r="A474" t="s">
        <v>18</v>
      </c>
      <c r="B474" t="s">
        <v>110</v>
      </c>
      <c r="C474">
        <v>11091</v>
      </c>
      <c r="D474">
        <v>948</v>
      </c>
      <c r="E474">
        <v>372</v>
      </c>
      <c r="F474">
        <v>11</v>
      </c>
      <c r="G474" s="6">
        <v>0.37739893834218047</v>
      </c>
    </row>
    <row r="475" spans="1:7" x14ac:dyDescent="0.2">
      <c r="A475" t="s">
        <v>20</v>
      </c>
      <c r="B475" t="s">
        <v>110</v>
      </c>
      <c r="C475">
        <v>5585</v>
      </c>
      <c r="D475">
        <v>386</v>
      </c>
      <c r="E475">
        <v>177</v>
      </c>
      <c r="F475">
        <v>6</v>
      </c>
      <c r="G475" s="6">
        <v>0.46673909409994985</v>
      </c>
    </row>
    <row r="476" spans="1:7" x14ac:dyDescent="0.2">
      <c r="A476" t="s">
        <v>22</v>
      </c>
      <c r="B476" t="s">
        <v>110</v>
      </c>
      <c r="C476">
        <v>2113</v>
      </c>
      <c r="D476">
        <v>410</v>
      </c>
      <c r="E476">
        <v>188</v>
      </c>
      <c r="F476">
        <v>12</v>
      </c>
      <c r="G476" s="6">
        <v>0.16624704956726988</v>
      </c>
    </row>
    <row r="477" spans="1:7" x14ac:dyDescent="0.2">
      <c r="C477">
        <f>SUM(C473:C476)</f>
        <v>22257</v>
      </c>
      <c r="D477">
        <f>SUM(D473:D476)</f>
        <v>2123</v>
      </c>
      <c r="E477">
        <f>SUM(E473:E476)</f>
        <v>912</v>
      </c>
      <c r="F477">
        <f>SUM(F473:F476)</f>
        <v>39</v>
      </c>
      <c r="G477" s="6">
        <f>(C477/31)/D477</f>
        <v>0.33818546487775974</v>
      </c>
    </row>
    <row r="479" spans="1:7" x14ac:dyDescent="0.2">
      <c r="A479" t="s">
        <v>15</v>
      </c>
      <c r="B479" t="s">
        <v>111</v>
      </c>
      <c r="C479">
        <v>6382</v>
      </c>
      <c r="D479">
        <v>530</v>
      </c>
      <c r="E479">
        <v>192</v>
      </c>
      <c r="F479">
        <v>14</v>
      </c>
      <c r="G479" s="6">
        <v>0.40138364779874214</v>
      </c>
    </row>
    <row r="480" spans="1:7" x14ac:dyDescent="0.2">
      <c r="A480" t="s">
        <v>18</v>
      </c>
      <c r="B480" t="s">
        <v>111</v>
      </c>
      <c r="C480">
        <v>18347</v>
      </c>
      <c r="D480">
        <v>1296</v>
      </c>
      <c r="E480">
        <v>439</v>
      </c>
      <c r="F480">
        <v>18</v>
      </c>
      <c r="G480" s="6">
        <v>0.47188786008230454</v>
      </c>
    </row>
    <row r="481" spans="1:27" x14ac:dyDescent="0.2">
      <c r="A481" t="s">
        <v>20</v>
      </c>
      <c r="B481" t="s">
        <v>111</v>
      </c>
      <c r="C481">
        <v>7620</v>
      </c>
      <c r="D481">
        <v>386</v>
      </c>
      <c r="E481">
        <v>177</v>
      </c>
      <c r="F481">
        <v>6</v>
      </c>
      <c r="G481" s="6">
        <v>0.65803108808290156</v>
      </c>
    </row>
    <row r="482" spans="1:27" x14ac:dyDescent="0.2">
      <c r="A482" t="s">
        <v>22</v>
      </c>
      <c r="B482" t="s">
        <v>111</v>
      </c>
      <c r="C482">
        <v>4897</v>
      </c>
      <c r="D482">
        <v>383</v>
      </c>
      <c r="E482">
        <v>157</v>
      </c>
      <c r="F482">
        <v>13</v>
      </c>
      <c r="G482" s="6">
        <v>0.42619669277632727</v>
      </c>
    </row>
    <row r="483" spans="1:27" x14ac:dyDescent="0.2">
      <c r="C483">
        <f>SUM(C479:C482)</f>
        <v>37246</v>
      </c>
      <c r="D483">
        <f>SUM(D479:D482)</f>
        <v>2595</v>
      </c>
      <c r="E483">
        <f>SUM(E479:E482)</f>
        <v>965</v>
      </c>
      <c r="F483">
        <f>SUM(F479:F482)</f>
        <v>51</v>
      </c>
      <c r="G483" s="6">
        <f>(C483/31)/D483</f>
        <v>0.46299956492013178</v>
      </c>
    </row>
    <row r="485" spans="1:27" x14ac:dyDescent="0.2">
      <c r="A485" t="s">
        <v>15</v>
      </c>
      <c r="B485" t="s">
        <v>112</v>
      </c>
      <c r="C485">
        <v>8290</v>
      </c>
      <c r="D485">
        <v>530</v>
      </c>
      <c r="E485">
        <v>192</v>
      </c>
      <c r="F485">
        <v>14</v>
      </c>
      <c r="G485" s="6">
        <v>0.50456482045039563</v>
      </c>
    </row>
    <row r="486" spans="1:27" x14ac:dyDescent="0.2">
      <c r="A486" t="s">
        <v>18</v>
      </c>
      <c r="B486" t="s">
        <v>112</v>
      </c>
      <c r="C486">
        <v>29287</v>
      </c>
      <c r="D486">
        <v>1485</v>
      </c>
      <c r="E486">
        <v>531</v>
      </c>
      <c r="F486">
        <v>20</v>
      </c>
      <c r="G486" s="6">
        <v>0.6361898555446942</v>
      </c>
    </row>
    <row r="487" spans="1:27" x14ac:dyDescent="0.2">
      <c r="A487" t="s">
        <v>20</v>
      </c>
      <c r="B487" t="s">
        <v>112</v>
      </c>
      <c r="C487">
        <v>8846</v>
      </c>
      <c r="D487">
        <v>386</v>
      </c>
      <c r="E487">
        <v>177</v>
      </c>
      <c r="F487">
        <v>6</v>
      </c>
      <c r="G487" s="6">
        <v>0.73926124018051143</v>
      </c>
    </row>
    <row r="488" spans="1:27" x14ac:dyDescent="0.2">
      <c r="A488" t="s">
        <v>22</v>
      </c>
      <c r="B488" t="s">
        <v>112</v>
      </c>
      <c r="C488">
        <v>7693</v>
      </c>
      <c r="D488">
        <v>383</v>
      </c>
      <c r="E488">
        <v>157</v>
      </c>
      <c r="F488">
        <v>13</v>
      </c>
      <c r="G488" s="6">
        <v>0.64794070580308261</v>
      </c>
    </row>
    <row r="489" spans="1:27" x14ac:dyDescent="0.2">
      <c r="C489">
        <f>SUM(C485:C488)</f>
        <v>54116</v>
      </c>
      <c r="D489">
        <f>SUM(D485:D488)</f>
        <v>2784</v>
      </c>
      <c r="E489">
        <f>SUM(E485:E488)</f>
        <v>1057</v>
      </c>
      <c r="F489">
        <f>SUM(F485:F488)</f>
        <v>53</v>
      </c>
      <c r="G489" s="6">
        <f>(C489/31)/D489</f>
        <v>0.62703930292918064</v>
      </c>
    </row>
    <row r="490" spans="1:27" x14ac:dyDescent="0.2">
      <c r="G490" s="6"/>
    </row>
    <row r="491" spans="1:27" x14ac:dyDescent="0.2">
      <c r="A491" t="s">
        <v>15</v>
      </c>
      <c r="B491" t="s">
        <v>113</v>
      </c>
      <c r="C491">
        <v>8018</v>
      </c>
      <c r="D491">
        <v>530</v>
      </c>
      <c r="E491">
        <v>192</v>
      </c>
      <c r="F491">
        <v>14</v>
      </c>
      <c r="G491" s="6">
        <v>0.48800973828362754</v>
      </c>
    </row>
    <row r="492" spans="1:27" x14ac:dyDescent="0.2">
      <c r="A492" t="s">
        <v>18</v>
      </c>
      <c r="B492" t="s">
        <v>113</v>
      </c>
      <c r="C492">
        <v>29920</v>
      </c>
      <c r="D492">
        <v>1482</v>
      </c>
      <c r="E492">
        <v>532</v>
      </c>
      <c r="F492">
        <v>19</v>
      </c>
      <c r="G492" s="6">
        <v>0.65125593139175486</v>
      </c>
    </row>
    <row r="493" spans="1:27" x14ac:dyDescent="0.2">
      <c r="A493" t="s">
        <v>20</v>
      </c>
      <c r="B493" t="s">
        <v>113</v>
      </c>
      <c r="C493">
        <v>9382</v>
      </c>
      <c r="D493">
        <v>386</v>
      </c>
      <c r="E493">
        <v>177</v>
      </c>
      <c r="F493">
        <v>6</v>
      </c>
      <c r="G493" s="6">
        <v>0.78405482199565435</v>
      </c>
    </row>
    <row r="494" spans="1:27" x14ac:dyDescent="0.2">
      <c r="A494" t="s">
        <v>22</v>
      </c>
      <c r="B494" t="s">
        <v>113</v>
      </c>
      <c r="C494">
        <v>6283</v>
      </c>
      <c r="D494">
        <v>383</v>
      </c>
      <c r="E494">
        <v>157</v>
      </c>
      <c r="F494">
        <v>13</v>
      </c>
      <c r="G494" s="6">
        <v>0.52918386254527083</v>
      </c>
    </row>
    <row r="495" spans="1:27" x14ac:dyDescent="0.2">
      <c r="C495">
        <f>SUM(C491:C494)</f>
        <v>53603</v>
      </c>
      <c r="D495">
        <f>SUM(D491:D494)</f>
        <v>2781</v>
      </c>
      <c r="E495">
        <f>SUM(E491:E494)</f>
        <v>1058</v>
      </c>
      <c r="F495">
        <f>SUM(F491:F494)</f>
        <v>52</v>
      </c>
      <c r="G495" s="6">
        <f>(C495/31)/D495</f>
        <v>0.62176520397629076</v>
      </c>
    </row>
    <row r="496" spans="1:27" x14ac:dyDescent="0.2">
      <c r="M496" s="6"/>
      <c r="T496" s="6"/>
      <c r="AA496" s="6"/>
    </row>
    <row r="497" spans="1:7" x14ac:dyDescent="0.2">
      <c r="A497" t="s">
        <v>15</v>
      </c>
      <c r="B497" t="s">
        <v>114</v>
      </c>
      <c r="C497">
        <v>3661</v>
      </c>
      <c r="D497">
        <v>286</v>
      </c>
      <c r="E497">
        <v>128</v>
      </c>
      <c r="F497">
        <v>11</v>
      </c>
      <c r="G497" s="6">
        <v>0.42668997668997671</v>
      </c>
    </row>
    <row r="498" spans="1:7" x14ac:dyDescent="0.2">
      <c r="A498" t="s">
        <v>18</v>
      </c>
      <c r="B498" t="s">
        <v>114</v>
      </c>
      <c r="C498">
        <v>19533</v>
      </c>
      <c r="D498">
        <v>1348</v>
      </c>
      <c r="E498">
        <v>504</v>
      </c>
      <c r="F498">
        <v>15</v>
      </c>
      <c r="G498" s="6">
        <v>0.48301186943620178</v>
      </c>
    </row>
    <row r="499" spans="1:7" x14ac:dyDescent="0.2">
      <c r="A499" t="s">
        <v>20</v>
      </c>
      <c r="B499" t="s">
        <v>114</v>
      </c>
      <c r="C499">
        <v>6750</v>
      </c>
      <c r="D499">
        <v>386</v>
      </c>
      <c r="E499">
        <v>177</v>
      </c>
      <c r="F499">
        <v>6</v>
      </c>
      <c r="G499" s="6">
        <v>0.58290155440414504</v>
      </c>
    </row>
    <row r="500" spans="1:7" x14ac:dyDescent="0.2">
      <c r="A500" t="s">
        <v>22</v>
      </c>
      <c r="B500" t="s">
        <v>114</v>
      </c>
      <c r="C500">
        <v>5884</v>
      </c>
      <c r="D500">
        <v>343</v>
      </c>
      <c r="E500">
        <v>154</v>
      </c>
      <c r="F500">
        <v>12</v>
      </c>
      <c r="G500" s="6">
        <v>0.57181729834791062</v>
      </c>
    </row>
    <row r="501" spans="1:7" x14ac:dyDescent="0.2">
      <c r="C501">
        <f>SUM(C497:C500)</f>
        <v>35828</v>
      </c>
      <c r="D501">
        <f>SUM(D497:D500)</f>
        <v>2363</v>
      </c>
      <c r="E501">
        <f>SUM(E497:E500)</f>
        <v>963</v>
      </c>
      <c r="F501">
        <f>SUM(F497:F500)</f>
        <v>44</v>
      </c>
      <c r="G501" s="6">
        <f>(C501/31)/D501</f>
        <v>0.48909942254924715</v>
      </c>
    </row>
    <row r="503" spans="1:7" x14ac:dyDescent="0.2">
      <c r="A503" t="s">
        <v>15</v>
      </c>
      <c r="B503" t="s">
        <v>115</v>
      </c>
      <c r="C503">
        <v>684</v>
      </c>
      <c r="D503">
        <v>185</v>
      </c>
      <c r="E503">
        <v>83</v>
      </c>
      <c r="F503">
        <v>7</v>
      </c>
      <c r="G503" s="6">
        <v>0.11926765475152572</v>
      </c>
    </row>
    <row r="504" spans="1:7" x14ac:dyDescent="0.2">
      <c r="A504" t="s">
        <v>18</v>
      </c>
      <c r="B504" t="s">
        <v>115</v>
      </c>
      <c r="C504">
        <v>9165</v>
      </c>
      <c r="D504">
        <v>914</v>
      </c>
      <c r="E504">
        <v>368</v>
      </c>
      <c r="F504">
        <v>8</v>
      </c>
      <c r="G504" s="6">
        <v>0.32346297734170959</v>
      </c>
    </row>
    <row r="505" spans="1:7" x14ac:dyDescent="0.2">
      <c r="A505" t="s">
        <v>20</v>
      </c>
      <c r="B505" t="s">
        <v>115</v>
      </c>
      <c r="C505">
        <v>3962</v>
      </c>
      <c r="D505">
        <v>330</v>
      </c>
      <c r="E505">
        <v>159</v>
      </c>
      <c r="F505">
        <v>4</v>
      </c>
      <c r="G505" s="6">
        <v>0.38729227761485824</v>
      </c>
    </row>
    <row r="506" spans="1:7" x14ac:dyDescent="0.2">
      <c r="A506" t="s">
        <v>22</v>
      </c>
      <c r="B506" t="s">
        <v>115</v>
      </c>
      <c r="C506">
        <v>848</v>
      </c>
      <c r="D506">
        <v>74</v>
      </c>
      <c r="E506">
        <v>27</v>
      </c>
      <c r="F506">
        <v>5</v>
      </c>
      <c r="G506" s="6">
        <v>0.36965998256320837</v>
      </c>
    </row>
    <row r="507" spans="1:7" x14ac:dyDescent="0.2">
      <c r="C507">
        <f>SUM(C503:C506)</f>
        <v>14659</v>
      </c>
      <c r="D507">
        <f>SUM(D503:D506)</f>
        <v>1503</v>
      </c>
      <c r="E507">
        <f>SUM(E503:E506)</f>
        <v>637</v>
      </c>
      <c r="F507">
        <f>SUM(F503:F506)</f>
        <v>24</v>
      </c>
      <c r="G507" s="6">
        <f>(C507/31)/D507</f>
        <v>0.31461807567660377</v>
      </c>
    </row>
    <row r="508" spans="1:7" x14ac:dyDescent="0.2">
      <c r="G508" s="6"/>
    </row>
    <row r="509" spans="1:7" x14ac:dyDescent="0.2">
      <c r="A509" t="s">
        <v>15</v>
      </c>
      <c r="B509" t="s">
        <v>116</v>
      </c>
      <c r="C509">
        <v>103</v>
      </c>
      <c r="D509">
        <v>47</v>
      </c>
      <c r="E509">
        <v>19</v>
      </c>
      <c r="F509">
        <v>4</v>
      </c>
      <c r="G509" s="6">
        <v>7.3049645390070916E-2</v>
      </c>
    </row>
    <row r="510" spans="1:7" x14ac:dyDescent="0.2">
      <c r="A510" t="s">
        <v>18</v>
      </c>
      <c r="B510" t="s">
        <v>116</v>
      </c>
      <c r="C510">
        <v>5660</v>
      </c>
      <c r="D510">
        <v>785</v>
      </c>
      <c r="E510">
        <v>341</v>
      </c>
      <c r="F510">
        <v>8</v>
      </c>
      <c r="G510" s="6">
        <v>0.24033970276008493</v>
      </c>
    </row>
    <row r="511" spans="1:7" x14ac:dyDescent="0.2">
      <c r="A511" t="s">
        <v>20</v>
      </c>
      <c r="B511" t="s">
        <v>116</v>
      </c>
      <c r="C511">
        <v>942</v>
      </c>
      <c r="D511">
        <v>304</v>
      </c>
      <c r="E511">
        <v>147</v>
      </c>
      <c r="F511">
        <v>3</v>
      </c>
      <c r="G511" s="6">
        <v>0.10328947368421053</v>
      </c>
    </row>
    <row r="512" spans="1:7" x14ac:dyDescent="0.2">
      <c r="A512" t="s">
        <v>22</v>
      </c>
      <c r="B512" t="s">
        <v>116</v>
      </c>
      <c r="C512">
        <v>273</v>
      </c>
      <c r="D512">
        <v>74</v>
      </c>
      <c r="E512">
        <v>27</v>
      </c>
      <c r="F512">
        <v>5</v>
      </c>
      <c r="G512" s="6">
        <v>0.12297297297297298</v>
      </c>
    </row>
    <row r="513" spans="1:7" x14ac:dyDescent="0.2">
      <c r="C513">
        <f>SUM(C509:C512)</f>
        <v>6978</v>
      </c>
      <c r="D513">
        <f>SUM(D509:D512)</f>
        <v>1210</v>
      </c>
      <c r="E513">
        <f>SUM(E509:E512)</f>
        <v>534</v>
      </c>
      <c r="F513">
        <f>SUM(F509:F512)</f>
        <v>20</v>
      </c>
      <c r="G513" s="6">
        <f>(C513/31)/D513</f>
        <v>0.18603039189549453</v>
      </c>
    </row>
    <row r="514" spans="1:7" x14ac:dyDescent="0.2">
      <c r="G514" s="6"/>
    </row>
    <row r="515" spans="1:7" x14ac:dyDescent="0.2">
      <c r="A515" t="s">
        <v>15</v>
      </c>
      <c r="B515" t="s">
        <v>117</v>
      </c>
      <c r="C515">
        <v>4</v>
      </c>
      <c r="D515">
        <v>9</v>
      </c>
      <c r="E515">
        <v>4</v>
      </c>
      <c r="F515">
        <v>1</v>
      </c>
      <c r="G515" s="6">
        <v>1.4336917562724014E-2</v>
      </c>
    </row>
    <row r="516" spans="1:7" x14ac:dyDescent="0.2">
      <c r="A516" t="s">
        <v>18</v>
      </c>
      <c r="B516" t="s">
        <v>117</v>
      </c>
      <c r="C516">
        <v>3610</v>
      </c>
      <c r="D516">
        <v>731</v>
      </c>
      <c r="E516">
        <v>330</v>
      </c>
      <c r="F516">
        <v>7</v>
      </c>
      <c r="G516" s="6">
        <v>0.15930453201535677</v>
      </c>
    </row>
    <row r="517" spans="1:7" x14ac:dyDescent="0.2">
      <c r="A517" t="s">
        <v>20</v>
      </c>
      <c r="B517" t="s">
        <v>117</v>
      </c>
      <c r="C517">
        <v>797</v>
      </c>
      <c r="D517">
        <v>304</v>
      </c>
      <c r="E517">
        <v>147</v>
      </c>
      <c r="F517">
        <v>3</v>
      </c>
      <c r="G517" s="6">
        <v>8.4571307300509338E-2</v>
      </c>
    </row>
    <row r="518" spans="1:7" x14ac:dyDescent="0.2">
      <c r="A518" t="s">
        <v>22</v>
      </c>
      <c r="B518" t="s">
        <v>117</v>
      </c>
      <c r="C518">
        <v>148</v>
      </c>
      <c r="D518">
        <v>141</v>
      </c>
      <c r="E518">
        <v>61</v>
      </c>
      <c r="F518">
        <v>5</v>
      </c>
      <c r="G518" s="6">
        <v>3.3859528711965223E-2</v>
      </c>
    </row>
    <row r="519" spans="1:7" x14ac:dyDescent="0.2">
      <c r="C519">
        <f>SUM(C515:C518)</f>
        <v>4559</v>
      </c>
      <c r="D519">
        <f>SUM(D515:D518)</f>
        <v>1185</v>
      </c>
      <c r="E519">
        <f>SUM(E515:E518)</f>
        <v>542</v>
      </c>
      <c r="F519">
        <f>SUM(F515:F518)</f>
        <v>16</v>
      </c>
      <c r="G519" s="6">
        <f>(C519/31)/D519</f>
        <v>0.12410507690213693</v>
      </c>
    </row>
    <row r="521" spans="1:7" x14ac:dyDescent="0.2">
      <c r="A521" s="60">
        <v>2018</v>
      </c>
      <c r="B521" s="60"/>
      <c r="C521" s="60"/>
      <c r="D521" s="60"/>
      <c r="E521" s="60"/>
      <c r="F521" s="60"/>
      <c r="G521" s="60"/>
    </row>
    <row r="522" spans="1:7" x14ac:dyDescent="0.2">
      <c r="A522" t="s">
        <v>15</v>
      </c>
      <c r="B522" t="s">
        <v>118</v>
      </c>
      <c r="C522">
        <v>270</v>
      </c>
      <c r="D522">
        <v>68</v>
      </c>
      <c r="E522">
        <v>30</v>
      </c>
      <c r="F522">
        <v>3</v>
      </c>
      <c r="G522" s="6">
        <v>0.12808349146110057</v>
      </c>
    </row>
    <row r="523" spans="1:7" x14ac:dyDescent="0.2">
      <c r="A523" t="s">
        <v>18</v>
      </c>
      <c r="B523" t="s">
        <v>118</v>
      </c>
      <c r="C523">
        <v>2242</v>
      </c>
      <c r="D523">
        <v>690</v>
      </c>
      <c r="E523">
        <v>307</v>
      </c>
      <c r="F523">
        <v>6</v>
      </c>
      <c r="G523" s="6">
        <v>0.1048153342683497</v>
      </c>
    </row>
    <row r="524" spans="1:7" x14ac:dyDescent="0.2">
      <c r="A524" t="s">
        <v>20</v>
      </c>
      <c r="B524" t="s">
        <v>118</v>
      </c>
      <c r="C524">
        <v>880</v>
      </c>
      <c r="D524">
        <v>336</v>
      </c>
      <c r="E524">
        <v>161</v>
      </c>
      <c r="F524">
        <v>4</v>
      </c>
      <c r="G524" s="6">
        <v>8.4485407066052232E-2</v>
      </c>
    </row>
    <row r="525" spans="1:7" x14ac:dyDescent="0.2">
      <c r="A525" t="s">
        <v>22</v>
      </c>
      <c r="B525" t="s">
        <v>118</v>
      </c>
      <c r="C525">
        <v>139</v>
      </c>
      <c r="D525">
        <v>141</v>
      </c>
      <c r="E525">
        <v>61</v>
      </c>
      <c r="F525">
        <v>5</v>
      </c>
      <c r="G525" s="6">
        <v>3.1800503317318693E-2</v>
      </c>
    </row>
    <row r="526" spans="1:7" x14ac:dyDescent="0.2">
      <c r="C526">
        <f>SUM(C522:C525)</f>
        <v>3531</v>
      </c>
      <c r="D526">
        <f>SUM(D522:D525)</f>
        <v>1235</v>
      </c>
      <c r="E526">
        <f>SUM(E522:E525)</f>
        <v>559</v>
      </c>
      <c r="F526">
        <f>SUM(F522:F525)</f>
        <v>18</v>
      </c>
      <c r="G526" s="6">
        <f>(C526/31)/D526</f>
        <v>9.2229332636802927E-2</v>
      </c>
    </row>
    <row r="528" spans="1:7" x14ac:dyDescent="0.2">
      <c r="A528" t="s">
        <v>15</v>
      </c>
      <c r="B528" t="s">
        <v>119</v>
      </c>
      <c r="C528">
        <v>333</v>
      </c>
      <c r="D528">
        <v>82</v>
      </c>
      <c r="E528">
        <v>35</v>
      </c>
      <c r="F528">
        <v>4</v>
      </c>
      <c r="G528" s="6">
        <v>0.14503484320557491</v>
      </c>
    </row>
    <row r="529" spans="1:7" x14ac:dyDescent="0.2">
      <c r="A529" t="s">
        <v>18</v>
      </c>
      <c r="B529" t="s">
        <v>119</v>
      </c>
      <c r="C529">
        <v>5440</v>
      </c>
      <c r="D529">
        <v>863</v>
      </c>
      <c r="E529">
        <v>368</v>
      </c>
      <c r="F529">
        <v>9</v>
      </c>
      <c r="G529" s="6">
        <v>0.22512829001820892</v>
      </c>
    </row>
    <row r="530" spans="1:7" x14ac:dyDescent="0.2">
      <c r="A530" t="s">
        <v>20</v>
      </c>
      <c r="B530" t="s">
        <v>119</v>
      </c>
      <c r="C530">
        <v>972</v>
      </c>
      <c r="D530">
        <v>304</v>
      </c>
      <c r="E530">
        <v>147</v>
      </c>
      <c r="F530">
        <v>3</v>
      </c>
      <c r="G530" s="6">
        <v>0.11419172932330827</v>
      </c>
    </row>
    <row r="531" spans="1:7" x14ac:dyDescent="0.2">
      <c r="A531" t="s">
        <v>22</v>
      </c>
      <c r="B531" t="s">
        <v>119</v>
      </c>
      <c r="C531">
        <v>162</v>
      </c>
      <c r="D531">
        <v>141</v>
      </c>
      <c r="E531">
        <v>61</v>
      </c>
      <c r="F531">
        <v>5</v>
      </c>
      <c r="G531" s="6">
        <v>4.1033434650455926E-2</v>
      </c>
    </row>
    <row r="532" spans="1:7" x14ac:dyDescent="0.2">
      <c r="C532">
        <f>SUM(C528:C531)</f>
        <v>6907</v>
      </c>
      <c r="D532">
        <f>SUM(D528:D531)</f>
        <v>1390</v>
      </c>
      <c r="E532">
        <f>SUM(E528:E531)</f>
        <v>611</v>
      </c>
      <c r="F532">
        <f>SUM(F528:F531)</f>
        <v>21</v>
      </c>
      <c r="G532" s="6">
        <f>(C532/31)/D532</f>
        <v>0.16029241123230448</v>
      </c>
    </row>
    <row r="534" spans="1:7" x14ac:dyDescent="0.2">
      <c r="A534" t="s">
        <v>15</v>
      </c>
      <c r="B534" t="s">
        <v>120</v>
      </c>
      <c r="C534">
        <v>513</v>
      </c>
      <c r="D534">
        <v>172</v>
      </c>
      <c r="E534">
        <v>78</v>
      </c>
      <c r="F534">
        <v>5</v>
      </c>
      <c r="G534" s="6">
        <v>9.6211552888222057E-2</v>
      </c>
    </row>
    <row r="535" spans="1:7" x14ac:dyDescent="0.2">
      <c r="A535" t="s">
        <v>18</v>
      </c>
      <c r="B535" t="s">
        <v>120</v>
      </c>
      <c r="C535">
        <v>8696</v>
      </c>
      <c r="D535">
        <v>869</v>
      </c>
      <c r="E535">
        <v>369</v>
      </c>
      <c r="F535">
        <v>9</v>
      </c>
      <c r="G535" s="6">
        <v>0.32280337057797248</v>
      </c>
    </row>
    <row r="536" spans="1:7" x14ac:dyDescent="0.2">
      <c r="A536" t="s">
        <v>20</v>
      </c>
      <c r="B536" t="s">
        <v>120</v>
      </c>
      <c r="C536">
        <v>1894</v>
      </c>
      <c r="D536">
        <v>336</v>
      </c>
      <c r="E536">
        <v>161</v>
      </c>
      <c r="F536">
        <v>4</v>
      </c>
      <c r="G536" s="6">
        <v>0.18183563748079878</v>
      </c>
    </row>
    <row r="537" spans="1:7" x14ac:dyDescent="0.2">
      <c r="A537" t="s">
        <v>22</v>
      </c>
      <c r="B537" t="s">
        <v>120</v>
      </c>
      <c r="C537">
        <v>623</v>
      </c>
      <c r="D537">
        <v>141</v>
      </c>
      <c r="E537">
        <v>61</v>
      </c>
      <c r="F537">
        <v>5</v>
      </c>
      <c r="G537" s="6">
        <v>0.14253031342942118</v>
      </c>
    </row>
    <row r="538" spans="1:7" x14ac:dyDescent="0.2">
      <c r="C538">
        <f>SUM(C534:C537)</f>
        <v>11726</v>
      </c>
      <c r="D538">
        <f>SUM(D534:D537)</f>
        <v>1518</v>
      </c>
      <c r="E538">
        <f>SUM(E534:E537)</f>
        <v>669</v>
      </c>
      <c r="F538">
        <f>SUM(F534:F537)</f>
        <v>23</v>
      </c>
      <c r="G538" s="6">
        <f>(C538/31)/D538</f>
        <v>0.24918186068256193</v>
      </c>
    </row>
    <row r="540" spans="1:7" x14ac:dyDescent="0.2">
      <c r="A540" t="s">
        <v>15</v>
      </c>
      <c r="B540" t="s">
        <v>121</v>
      </c>
      <c r="C540">
        <v>617</v>
      </c>
      <c r="D540">
        <v>234</v>
      </c>
      <c r="E540">
        <v>106</v>
      </c>
      <c r="F540">
        <v>8</v>
      </c>
      <c r="G540" s="6">
        <v>8.7891737891737889E-2</v>
      </c>
    </row>
    <row r="541" spans="1:7" x14ac:dyDescent="0.2">
      <c r="A541" t="s">
        <v>18</v>
      </c>
      <c r="B541" t="s">
        <v>121</v>
      </c>
      <c r="C541">
        <v>8639</v>
      </c>
      <c r="D541">
        <v>1037</v>
      </c>
      <c r="E541">
        <v>413</v>
      </c>
      <c r="F541">
        <v>10</v>
      </c>
      <c r="G541" s="6">
        <v>0.27769206043072969</v>
      </c>
    </row>
    <row r="542" spans="1:7" x14ac:dyDescent="0.2">
      <c r="A542" t="s">
        <v>20</v>
      </c>
      <c r="B542" t="s">
        <v>121</v>
      </c>
      <c r="C542">
        <v>2150</v>
      </c>
      <c r="D542">
        <v>336</v>
      </c>
      <c r="E542">
        <v>161</v>
      </c>
      <c r="F542">
        <v>4</v>
      </c>
      <c r="G542" s="6">
        <v>0.21329365079365079</v>
      </c>
    </row>
    <row r="543" spans="1:7" x14ac:dyDescent="0.2">
      <c r="A543" t="s">
        <v>22</v>
      </c>
      <c r="B543" t="s">
        <v>121</v>
      </c>
      <c r="C543">
        <v>548</v>
      </c>
      <c r="D543">
        <v>141</v>
      </c>
      <c r="E543">
        <v>61</v>
      </c>
      <c r="F543">
        <v>5</v>
      </c>
      <c r="G543" s="6">
        <v>0.12955082742316784</v>
      </c>
    </row>
    <row r="544" spans="1:7" x14ac:dyDescent="0.2">
      <c r="C544">
        <f>SUM(C540:C543)</f>
        <v>11954</v>
      </c>
      <c r="D544">
        <f>SUM(D540:D543)</f>
        <v>1748</v>
      </c>
      <c r="E544">
        <f>SUM(E540:E543)</f>
        <v>741</v>
      </c>
      <c r="F544">
        <f>SUM(F540:F543)</f>
        <v>27</v>
      </c>
      <c r="G544" s="6">
        <f>(C544/31)/D544</f>
        <v>0.22060234738318449</v>
      </c>
    </row>
    <row r="546" spans="1:7" x14ac:dyDescent="0.2">
      <c r="A546" t="s">
        <v>15</v>
      </c>
      <c r="B546" t="s">
        <v>122</v>
      </c>
      <c r="C546">
        <v>2703</v>
      </c>
      <c r="D546">
        <v>273</v>
      </c>
      <c r="E546">
        <v>123</v>
      </c>
      <c r="F546">
        <v>10</v>
      </c>
      <c r="G546" s="6">
        <v>0.31939028713222262</v>
      </c>
    </row>
    <row r="547" spans="1:7" x14ac:dyDescent="0.2">
      <c r="A547" t="s">
        <v>18</v>
      </c>
      <c r="B547" t="s">
        <v>122</v>
      </c>
      <c r="C547">
        <v>12008</v>
      </c>
      <c r="D547">
        <v>1116</v>
      </c>
      <c r="E547">
        <v>442</v>
      </c>
      <c r="F547">
        <v>11</v>
      </c>
      <c r="G547" s="6">
        <v>0.3470921493814314</v>
      </c>
    </row>
    <row r="548" spans="1:7" x14ac:dyDescent="0.2">
      <c r="A548" t="s">
        <v>20</v>
      </c>
      <c r="B548" t="s">
        <v>122</v>
      </c>
      <c r="C548">
        <v>4557</v>
      </c>
      <c r="D548">
        <v>392</v>
      </c>
      <c r="E548">
        <v>179</v>
      </c>
      <c r="F548">
        <v>6</v>
      </c>
      <c r="G548" s="6">
        <v>0.375</v>
      </c>
    </row>
    <row r="549" spans="1:7" x14ac:dyDescent="0.2">
      <c r="A549" t="s">
        <v>22</v>
      </c>
      <c r="B549" t="s">
        <v>122</v>
      </c>
      <c r="C549">
        <v>3477</v>
      </c>
      <c r="D549">
        <v>411</v>
      </c>
      <c r="E549">
        <v>187</v>
      </c>
      <c r="F549">
        <v>12</v>
      </c>
      <c r="G549" s="6">
        <v>0.2728985165999529</v>
      </c>
    </row>
    <row r="550" spans="1:7" x14ac:dyDescent="0.2">
      <c r="C550">
        <f>SUM(C546:C549)</f>
        <v>22745</v>
      </c>
      <c r="D550">
        <f>SUM(D546:D549)</f>
        <v>2192</v>
      </c>
      <c r="E550">
        <f>SUM(E546:E549)</f>
        <v>931</v>
      </c>
      <c r="F550">
        <f>SUM(F546:F549)</f>
        <v>39</v>
      </c>
      <c r="G550" s="6">
        <f>(C550/31)/D550</f>
        <v>0.33472156816576409</v>
      </c>
    </row>
    <row r="552" spans="1:7" x14ac:dyDescent="0.2">
      <c r="A552" t="s">
        <v>15</v>
      </c>
      <c r="B552" t="s">
        <v>123</v>
      </c>
      <c r="C552">
        <v>5880</v>
      </c>
      <c r="D552">
        <v>526</v>
      </c>
      <c r="E552">
        <v>190</v>
      </c>
      <c r="F552">
        <v>13</v>
      </c>
      <c r="G552" s="6">
        <v>0.37262357414448671</v>
      </c>
    </row>
    <row r="553" spans="1:7" x14ac:dyDescent="0.2">
      <c r="A553" t="s">
        <v>18</v>
      </c>
      <c r="B553" t="s">
        <v>123</v>
      </c>
      <c r="C553">
        <v>18137</v>
      </c>
      <c r="D553">
        <v>1317</v>
      </c>
      <c r="E553">
        <v>471</v>
      </c>
      <c r="F553">
        <v>16</v>
      </c>
      <c r="G553" s="6">
        <v>0.45904834219185014</v>
      </c>
    </row>
    <row r="554" spans="1:7" x14ac:dyDescent="0.2">
      <c r="A554" t="s">
        <v>20</v>
      </c>
      <c r="B554" t="s">
        <v>123</v>
      </c>
      <c r="C554">
        <v>6294</v>
      </c>
      <c r="D554">
        <v>392</v>
      </c>
      <c r="E554">
        <v>179</v>
      </c>
      <c r="F554">
        <v>6</v>
      </c>
      <c r="G554" s="6">
        <v>0.53520408163265309</v>
      </c>
    </row>
    <row r="555" spans="1:7" x14ac:dyDescent="0.2">
      <c r="A555" t="s">
        <v>22</v>
      </c>
      <c r="B555" t="s">
        <v>123</v>
      </c>
      <c r="C555">
        <v>6077</v>
      </c>
      <c r="D555">
        <v>451</v>
      </c>
      <c r="E555">
        <v>190</v>
      </c>
      <c r="F555">
        <v>13</v>
      </c>
      <c r="G555" s="6">
        <v>0.44915003695491501</v>
      </c>
    </row>
    <row r="556" spans="1:7" x14ac:dyDescent="0.2">
      <c r="C556">
        <f>SUM(C552:C555)</f>
        <v>36388</v>
      </c>
      <c r="D556">
        <f>SUM(D552:D555)</f>
        <v>2686</v>
      </c>
      <c r="E556">
        <f>SUM(E552:E555)</f>
        <v>1030</v>
      </c>
      <c r="F556">
        <f>SUM(F552:F555)</f>
        <v>48</v>
      </c>
      <c r="G556" s="6">
        <f>(C556/31)/D556</f>
        <v>0.43700910335551124</v>
      </c>
    </row>
    <row r="558" spans="1:7" x14ac:dyDescent="0.2">
      <c r="A558" t="s">
        <v>15</v>
      </c>
      <c r="B558" t="s">
        <v>124</v>
      </c>
      <c r="C558">
        <v>8641</v>
      </c>
      <c r="D558">
        <v>526</v>
      </c>
      <c r="E558">
        <v>190</v>
      </c>
      <c r="F558">
        <v>13</v>
      </c>
      <c r="G558" s="6">
        <v>0.52992763399975473</v>
      </c>
    </row>
    <row r="559" spans="1:7" x14ac:dyDescent="0.2">
      <c r="A559" t="s">
        <v>18</v>
      </c>
      <c r="B559" t="s">
        <v>124</v>
      </c>
      <c r="C559">
        <v>27524</v>
      </c>
      <c r="D559">
        <v>1467</v>
      </c>
      <c r="E559">
        <v>523</v>
      </c>
      <c r="F559">
        <v>19</v>
      </c>
      <c r="G559" s="6">
        <v>0.60522901686566832</v>
      </c>
    </row>
    <row r="560" spans="1:7" x14ac:dyDescent="0.2">
      <c r="A560" t="s">
        <v>20</v>
      </c>
      <c r="B560" t="s">
        <v>124</v>
      </c>
      <c r="C560">
        <v>8225</v>
      </c>
      <c r="D560">
        <v>392</v>
      </c>
      <c r="E560">
        <v>179</v>
      </c>
      <c r="F560">
        <v>6</v>
      </c>
      <c r="G560" s="6">
        <v>0.6768433179723502</v>
      </c>
    </row>
    <row r="561" spans="1:7" x14ac:dyDescent="0.2">
      <c r="A561" t="s">
        <v>22</v>
      </c>
      <c r="B561" t="s">
        <v>124</v>
      </c>
      <c r="C561">
        <v>8278</v>
      </c>
      <c r="D561">
        <v>451</v>
      </c>
      <c r="E561">
        <v>190</v>
      </c>
      <c r="F561">
        <v>13</v>
      </c>
      <c r="G561" s="6">
        <v>0.59208926400114437</v>
      </c>
    </row>
    <row r="562" spans="1:7" x14ac:dyDescent="0.2">
      <c r="C562">
        <f>SUM(C558:C561)</f>
        <v>52668</v>
      </c>
      <c r="D562">
        <f>SUM(D558:D561)</f>
        <v>2836</v>
      </c>
      <c r="E562">
        <f>SUM(E558:E561)</f>
        <v>1082</v>
      </c>
      <c r="F562">
        <f>SUM(F558:F561)</f>
        <v>51</v>
      </c>
      <c r="G562" s="6">
        <f>(C562/31)/D562</f>
        <v>0.59907184130306201</v>
      </c>
    </row>
    <row r="563" spans="1:7" x14ac:dyDescent="0.2">
      <c r="G563" s="6"/>
    </row>
    <row r="564" spans="1:7" x14ac:dyDescent="0.2">
      <c r="A564" t="s">
        <v>15</v>
      </c>
      <c r="B564" t="s">
        <v>125</v>
      </c>
      <c r="C564">
        <v>7718</v>
      </c>
      <c r="D564">
        <v>526</v>
      </c>
      <c r="E564">
        <v>190</v>
      </c>
      <c r="F564">
        <v>13</v>
      </c>
      <c r="G564" s="6">
        <v>0.47332270329939902</v>
      </c>
    </row>
    <row r="565" spans="1:7" x14ac:dyDescent="0.2">
      <c r="A565" t="s">
        <v>18</v>
      </c>
      <c r="B565" t="s">
        <v>125</v>
      </c>
      <c r="C565">
        <v>26756</v>
      </c>
      <c r="D565">
        <v>1448</v>
      </c>
      <c r="E565">
        <v>521</v>
      </c>
      <c r="F565">
        <v>18</v>
      </c>
      <c r="G565" s="6">
        <v>0.5960613081447157</v>
      </c>
    </row>
    <row r="566" spans="1:7" x14ac:dyDescent="0.2">
      <c r="A566" t="s">
        <v>20</v>
      </c>
      <c r="B566" t="s">
        <v>125</v>
      </c>
      <c r="C566">
        <v>9886</v>
      </c>
      <c r="D566">
        <v>392</v>
      </c>
      <c r="E566">
        <v>179</v>
      </c>
      <c r="F566">
        <v>6</v>
      </c>
      <c r="G566" s="6">
        <v>0.81352863726135616</v>
      </c>
    </row>
    <row r="567" spans="1:7" x14ac:dyDescent="0.2">
      <c r="A567" t="s">
        <v>22</v>
      </c>
      <c r="B567" t="s">
        <v>125</v>
      </c>
      <c r="C567">
        <v>8162</v>
      </c>
      <c r="D567">
        <v>451</v>
      </c>
      <c r="E567">
        <v>190</v>
      </c>
      <c r="F567">
        <v>13</v>
      </c>
      <c r="G567" s="6">
        <v>0.58379228953579854</v>
      </c>
    </row>
    <row r="568" spans="1:7" x14ac:dyDescent="0.2">
      <c r="C568">
        <f>SUM(C564:C567)</f>
        <v>52522</v>
      </c>
      <c r="D568">
        <f>SUM(D564:D567)</f>
        <v>2817</v>
      </c>
      <c r="E568">
        <f>SUM(E564:E567)</f>
        <v>1080</v>
      </c>
      <c r="F568">
        <f>SUM(F564:F567)</f>
        <v>50</v>
      </c>
      <c r="G568" s="6">
        <f>(C568/31)/D568</f>
        <v>0.60144056248353883</v>
      </c>
    </row>
    <row r="569" spans="1:7" ht="14.5" customHeight="1" x14ac:dyDescent="0.2"/>
    <row r="570" spans="1:7" x14ac:dyDescent="0.2">
      <c r="A570" t="s">
        <v>15</v>
      </c>
      <c r="B570" t="s">
        <v>126</v>
      </c>
      <c r="C570">
        <v>3780</v>
      </c>
      <c r="D570">
        <v>292</v>
      </c>
      <c r="E570">
        <v>131</v>
      </c>
      <c r="F570">
        <v>11</v>
      </c>
      <c r="G570" s="6">
        <v>0.4315068493150685</v>
      </c>
    </row>
    <row r="571" spans="1:7" x14ac:dyDescent="0.2">
      <c r="A571" t="s">
        <v>18</v>
      </c>
      <c r="B571" t="s">
        <v>126</v>
      </c>
      <c r="C571">
        <v>20680</v>
      </c>
      <c r="D571">
        <v>1356</v>
      </c>
      <c r="E571">
        <v>509</v>
      </c>
      <c r="F571">
        <v>15</v>
      </c>
      <c r="G571" s="6">
        <v>0.50835791543756148</v>
      </c>
    </row>
    <row r="572" spans="1:7" x14ac:dyDescent="0.2">
      <c r="A572" t="s">
        <v>20</v>
      </c>
      <c r="B572" t="s">
        <v>126</v>
      </c>
      <c r="C572">
        <v>7583</v>
      </c>
      <c r="D572">
        <v>392</v>
      </c>
      <c r="E572">
        <v>179</v>
      </c>
      <c r="F572">
        <v>6</v>
      </c>
      <c r="G572" s="6">
        <v>0.64481292517006805</v>
      </c>
    </row>
    <row r="573" spans="1:7" x14ac:dyDescent="0.2">
      <c r="A573" t="s">
        <v>22</v>
      </c>
      <c r="B573" t="s">
        <v>126</v>
      </c>
      <c r="C573">
        <v>5614</v>
      </c>
      <c r="D573">
        <v>411</v>
      </c>
      <c r="E573">
        <v>187</v>
      </c>
      <c r="F573">
        <v>12</v>
      </c>
      <c r="G573" s="6">
        <v>0.45531224655312247</v>
      </c>
    </row>
    <row r="574" spans="1:7" x14ac:dyDescent="0.2">
      <c r="C574">
        <f>SUM(C570:C573)</f>
        <v>37657</v>
      </c>
      <c r="D574">
        <f>SUM(D570:D573)</f>
        <v>2451</v>
      </c>
      <c r="E574">
        <f>SUM(E570:E573)</f>
        <v>1006</v>
      </c>
      <c r="F574">
        <f>SUM(F570:F573)</f>
        <v>44</v>
      </c>
      <c r="G574" s="6">
        <f>(C574/31)/D574</f>
        <v>0.495610744791461</v>
      </c>
    </row>
    <row r="576" spans="1:7" x14ac:dyDescent="0.2">
      <c r="A576" t="s">
        <v>15</v>
      </c>
      <c r="B576" t="s">
        <v>127</v>
      </c>
      <c r="C576">
        <v>1730</v>
      </c>
      <c r="D576">
        <v>301</v>
      </c>
      <c r="E576">
        <v>138</v>
      </c>
      <c r="F576">
        <v>10</v>
      </c>
      <c r="G576" s="6">
        <v>0.18540349373057549</v>
      </c>
    </row>
    <row r="577" spans="1:7" x14ac:dyDescent="0.2">
      <c r="A577" t="s">
        <v>18</v>
      </c>
      <c r="B577" t="s">
        <v>127</v>
      </c>
      <c r="C577">
        <v>16563</v>
      </c>
      <c r="D577">
        <v>1071</v>
      </c>
      <c r="E577">
        <v>453</v>
      </c>
      <c r="F577">
        <v>11</v>
      </c>
      <c r="G577" s="6">
        <v>0.49887051594831483</v>
      </c>
    </row>
    <row r="578" spans="1:7" x14ac:dyDescent="0.2">
      <c r="A578" t="s">
        <v>20</v>
      </c>
      <c r="B578" t="s">
        <v>127</v>
      </c>
      <c r="C578">
        <v>3910</v>
      </c>
      <c r="D578">
        <v>336</v>
      </c>
      <c r="E578">
        <v>161</v>
      </c>
      <c r="F578">
        <v>4</v>
      </c>
      <c r="G578" s="6">
        <v>0.37538402457757297</v>
      </c>
    </row>
    <row r="579" spans="1:7" x14ac:dyDescent="0.2">
      <c r="A579" t="s">
        <v>22</v>
      </c>
      <c r="B579" t="s">
        <v>127</v>
      </c>
      <c r="C579">
        <v>601</v>
      </c>
      <c r="D579">
        <v>121</v>
      </c>
      <c r="E579">
        <v>60</v>
      </c>
      <c r="F579">
        <v>4</v>
      </c>
      <c r="G579" s="6">
        <v>0.16022394028259132</v>
      </c>
    </row>
    <row r="580" spans="1:7" x14ac:dyDescent="0.2">
      <c r="C580">
        <f>SUM(C576:C579)</f>
        <v>22804</v>
      </c>
      <c r="D580">
        <f>SUM(D576:D579)</f>
        <v>1829</v>
      </c>
      <c r="E580">
        <f>SUM(E576:E579)</f>
        <v>812</v>
      </c>
      <c r="F580">
        <f>SUM(F576:F579)</f>
        <v>29</v>
      </c>
      <c r="G580" s="6">
        <f>(C580/31)/D580</f>
        <v>0.4021940422229669</v>
      </c>
    </row>
    <row r="582" spans="1:7" x14ac:dyDescent="0.2">
      <c r="A582" t="s">
        <v>15</v>
      </c>
      <c r="B582" t="s">
        <v>128</v>
      </c>
      <c r="C582">
        <v>211</v>
      </c>
      <c r="D582">
        <v>195</v>
      </c>
      <c r="E582">
        <v>89</v>
      </c>
      <c r="F582">
        <v>7</v>
      </c>
      <c r="G582" s="6">
        <v>3.6068376068376068E-2</v>
      </c>
    </row>
    <row r="583" spans="1:7" x14ac:dyDescent="0.2">
      <c r="A583" t="s">
        <v>18</v>
      </c>
      <c r="B583" t="s">
        <v>128</v>
      </c>
      <c r="C583">
        <v>6936</v>
      </c>
      <c r="D583">
        <v>968</v>
      </c>
      <c r="E583">
        <v>428</v>
      </c>
      <c r="F583">
        <v>10</v>
      </c>
      <c r="G583" s="6">
        <v>0.23884297520661157</v>
      </c>
    </row>
    <row r="584" spans="1:7" x14ac:dyDescent="0.2">
      <c r="A584" t="s">
        <v>20</v>
      </c>
      <c r="B584" t="s">
        <v>128</v>
      </c>
      <c r="C584">
        <v>1733</v>
      </c>
      <c r="D584">
        <v>336</v>
      </c>
      <c r="E584">
        <v>161</v>
      </c>
      <c r="F584">
        <v>4</v>
      </c>
      <c r="G584" s="6">
        <v>0.17192460317460317</v>
      </c>
    </row>
    <row r="585" spans="1:7" x14ac:dyDescent="0.2">
      <c r="A585" t="s">
        <v>22</v>
      </c>
      <c r="B585" t="s">
        <v>128</v>
      </c>
      <c r="C585">
        <v>266</v>
      </c>
      <c r="D585">
        <v>121</v>
      </c>
      <c r="E585">
        <v>60</v>
      </c>
      <c r="F585">
        <v>4</v>
      </c>
      <c r="G585" s="6">
        <v>7.3278236914600545E-2</v>
      </c>
    </row>
    <row r="586" spans="1:7" x14ac:dyDescent="0.2">
      <c r="C586">
        <f>SUM(C582:C585)</f>
        <v>9146</v>
      </c>
      <c r="D586">
        <f>SUM(D582:D585)</f>
        <v>1620</v>
      </c>
      <c r="E586">
        <f>SUM(E582:E585)</f>
        <v>738</v>
      </c>
      <c r="F586">
        <f>SUM(F582:F585)</f>
        <v>25</v>
      </c>
      <c r="G586" s="6">
        <f>(C586/31)/D586</f>
        <v>0.18211867781760258</v>
      </c>
    </row>
    <row r="588" spans="1:7" x14ac:dyDescent="0.2">
      <c r="A588" t="s">
        <v>15</v>
      </c>
      <c r="B588" t="s">
        <v>129</v>
      </c>
      <c r="C588">
        <v>507</v>
      </c>
      <c r="D588">
        <v>91</v>
      </c>
      <c r="E588">
        <v>37</v>
      </c>
      <c r="F588">
        <v>4</v>
      </c>
      <c r="G588" s="6">
        <v>0.17972350230414746</v>
      </c>
    </row>
    <row r="589" spans="1:7" x14ac:dyDescent="0.2">
      <c r="A589" t="s">
        <v>18</v>
      </c>
      <c r="B589" t="s">
        <v>129</v>
      </c>
      <c r="C589">
        <v>6242</v>
      </c>
      <c r="D589">
        <v>976</v>
      </c>
      <c r="E589">
        <v>421</v>
      </c>
      <c r="F589">
        <v>10</v>
      </c>
      <c r="G589" s="6">
        <v>0.20630618720253835</v>
      </c>
    </row>
    <row r="590" spans="1:7" x14ac:dyDescent="0.2">
      <c r="A590" t="s">
        <v>20</v>
      </c>
      <c r="B590" t="s">
        <v>129</v>
      </c>
      <c r="C590">
        <v>1239</v>
      </c>
      <c r="D590">
        <v>336</v>
      </c>
      <c r="E590">
        <v>161</v>
      </c>
      <c r="F590">
        <v>4</v>
      </c>
      <c r="G590" s="6">
        <v>0.11895161290322581</v>
      </c>
    </row>
    <row r="591" spans="1:7" x14ac:dyDescent="0.2">
      <c r="A591" t="s">
        <v>22</v>
      </c>
      <c r="B591" t="s">
        <v>129</v>
      </c>
      <c r="C591">
        <v>267</v>
      </c>
      <c r="D591">
        <v>121</v>
      </c>
      <c r="E591">
        <v>60</v>
      </c>
      <c r="F591">
        <v>4</v>
      </c>
      <c r="G591" s="6">
        <v>7.1181018395094636E-2</v>
      </c>
    </row>
    <row r="592" spans="1:7" x14ac:dyDescent="0.2">
      <c r="C592">
        <f>SUM(C588:C591)</f>
        <v>8255</v>
      </c>
      <c r="D592">
        <f>SUM(D588:D591)</f>
        <v>1524</v>
      </c>
      <c r="E592">
        <f>SUM(E588:E591)</f>
        <v>679</v>
      </c>
      <c r="F592">
        <f>SUM(F588:F591)</f>
        <v>22</v>
      </c>
      <c r="G592" s="6">
        <f>(C592/31)/D592</f>
        <v>0.17473118279569894</v>
      </c>
    </row>
    <row r="594" spans="1:7" x14ac:dyDescent="0.2">
      <c r="A594" s="60">
        <v>2019</v>
      </c>
      <c r="B594" s="60"/>
      <c r="C594" s="60"/>
      <c r="D594" s="60"/>
      <c r="E594" s="60"/>
      <c r="F594" s="60"/>
      <c r="G594" s="80"/>
    </row>
    <row r="595" spans="1:7" x14ac:dyDescent="0.2">
      <c r="A595" t="s">
        <v>15</v>
      </c>
      <c r="B595" t="s">
        <v>150</v>
      </c>
      <c r="C595">
        <v>335</v>
      </c>
      <c r="D595">
        <v>159</v>
      </c>
      <c r="E595">
        <v>71</v>
      </c>
      <c r="F595">
        <v>7</v>
      </c>
      <c r="G595" s="9">
        <v>6.796510448366809E-2</v>
      </c>
    </row>
    <row r="596" spans="1:7" x14ac:dyDescent="0.2">
      <c r="A596" t="s">
        <v>18</v>
      </c>
      <c r="B596" t="s">
        <v>150</v>
      </c>
      <c r="C596">
        <v>2247</v>
      </c>
      <c r="D596">
        <v>799</v>
      </c>
      <c r="E596">
        <v>365</v>
      </c>
      <c r="F596">
        <v>8</v>
      </c>
      <c r="G596" s="6">
        <v>9.0718236505309052E-2</v>
      </c>
    </row>
    <row r="597" spans="1:7" x14ac:dyDescent="0.2">
      <c r="A597" t="s">
        <v>20</v>
      </c>
      <c r="B597" t="s">
        <v>150</v>
      </c>
      <c r="C597">
        <v>715</v>
      </c>
      <c r="D597">
        <v>295</v>
      </c>
      <c r="E597">
        <v>143</v>
      </c>
      <c r="F597">
        <v>3</v>
      </c>
      <c r="G597" s="6">
        <v>7.8184800437397492E-2</v>
      </c>
    </row>
    <row r="598" spans="1:7" x14ac:dyDescent="0.2">
      <c r="A598" t="s">
        <v>22</v>
      </c>
      <c r="B598" t="s">
        <v>150</v>
      </c>
      <c r="C598">
        <v>42</v>
      </c>
      <c r="D598">
        <v>13</v>
      </c>
      <c r="E598">
        <v>7</v>
      </c>
      <c r="F598">
        <v>2</v>
      </c>
      <c r="G598" s="6">
        <v>0.10421836228287841</v>
      </c>
    </row>
    <row r="599" spans="1:7" x14ac:dyDescent="0.2">
      <c r="C599">
        <f>SUM(C595:C598)</f>
        <v>3339</v>
      </c>
      <c r="D599">
        <f>SUM(D595:D598)</f>
        <v>1266</v>
      </c>
      <c r="E599">
        <f>SUM(E595:E598)</f>
        <v>586</v>
      </c>
      <c r="F599">
        <f>SUM(F595:F598)</f>
        <v>20</v>
      </c>
      <c r="G599" s="6">
        <f>(C599/31)/D599</f>
        <v>8.5078734138510928E-2</v>
      </c>
    </row>
    <row r="600" spans="1:7" x14ac:dyDescent="0.2">
      <c r="G600" s="6"/>
    </row>
    <row r="601" spans="1:7" x14ac:dyDescent="0.2">
      <c r="A601" t="s">
        <v>15</v>
      </c>
      <c r="B601" t="s">
        <v>151</v>
      </c>
      <c r="C601">
        <v>858</v>
      </c>
      <c r="D601">
        <v>248</v>
      </c>
      <c r="E601">
        <v>114</v>
      </c>
      <c r="F601">
        <v>8</v>
      </c>
      <c r="G601" s="9">
        <v>0.12355990783410138</v>
      </c>
    </row>
    <row r="602" spans="1:7" x14ac:dyDescent="0.2">
      <c r="A602" t="s">
        <v>18</v>
      </c>
      <c r="B602" t="s">
        <v>151</v>
      </c>
      <c r="C602">
        <v>5349</v>
      </c>
      <c r="D602">
        <v>915</v>
      </c>
      <c r="E602">
        <v>400</v>
      </c>
      <c r="F602">
        <v>10</v>
      </c>
      <c r="G602" s="6">
        <v>0.20878220140515222</v>
      </c>
    </row>
    <row r="603" spans="1:7" x14ac:dyDescent="0.2">
      <c r="A603" t="s">
        <v>20</v>
      </c>
      <c r="B603" t="s">
        <v>151</v>
      </c>
      <c r="C603">
        <v>960</v>
      </c>
      <c r="D603">
        <v>295</v>
      </c>
      <c r="E603">
        <v>143</v>
      </c>
      <c r="F603">
        <v>3</v>
      </c>
      <c r="G603" s="6">
        <v>0.11622276029055689</v>
      </c>
    </row>
    <row r="604" spans="1:7" x14ac:dyDescent="0.2">
      <c r="A604" t="s">
        <v>22</v>
      </c>
      <c r="B604" t="s">
        <v>151</v>
      </c>
      <c r="C604">
        <v>42</v>
      </c>
      <c r="D604">
        <v>38</v>
      </c>
      <c r="E604">
        <v>15</v>
      </c>
      <c r="F604">
        <v>3</v>
      </c>
      <c r="G604" s="6">
        <v>3.9473684210526314E-2</v>
      </c>
    </row>
    <row r="605" spans="1:7" x14ac:dyDescent="0.2">
      <c r="C605">
        <f>SUM(C601:C604)</f>
        <v>7209</v>
      </c>
      <c r="D605">
        <f>SUM(D601:D604)</f>
        <v>1496</v>
      </c>
      <c r="E605">
        <f>SUM(E601:E604)</f>
        <v>672</v>
      </c>
      <c r="F605">
        <f>SUM(F601:F604)</f>
        <v>24</v>
      </c>
      <c r="G605" s="6">
        <f>(C605/31)/D605</f>
        <v>0.15544678281869934</v>
      </c>
    </row>
    <row r="606" spans="1:7" x14ac:dyDescent="0.2">
      <c r="G606" s="6"/>
    </row>
    <row r="607" spans="1:7" x14ac:dyDescent="0.2">
      <c r="A607" t="s">
        <v>15</v>
      </c>
      <c r="B607" t="s">
        <v>152</v>
      </c>
      <c r="C607">
        <v>1062</v>
      </c>
      <c r="D607">
        <v>119</v>
      </c>
      <c r="E607">
        <v>53</v>
      </c>
      <c r="F607">
        <v>7</v>
      </c>
      <c r="G607" s="9">
        <v>0.28788289509352127</v>
      </c>
    </row>
    <row r="608" spans="1:7" x14ac:dyDescent="0.2">
      <c r="A608" t="s">
        <v>18</v>
      </c>
      <c r="B608" t="s">
        <v>152</v>
      </c>
      <c r="C608">
        <v>8222</v>
      </c>
      <c r="D608">
        <v>986</v>
      </c>
      <c r="E608">
        <v>420</v>
      </c>
      <c r="F608">
        <v>11</v>
      </c>
      <c r="G608" s="6">
        <v>0.26899169011319768</v>
      </c>
    </row>
    <row r="609" spans="1:7" x14ac:dyDescent="0.2">
      <c r="A609" t="s">
        <v>20</v>
      </c>
      <c r="B609" t="s">
        <v>152</v>
      </c>
      <c r="C609">
        <v>2247</v>
      </c>
      <c r="D609">
        <v>303</v>
      </c>
      <c r="E609">
        <v>147</v>
      </c>
      <c r="F609">
        <v>4</v>
      </c>
      <c r="G609" s="6">
        <v>0.23922069626317471</v>
      </c>
    </row>
    <row r="610" spans="1:7" x14ac:dyDescent="0.2">
      <c r="A610" t="s">
        <v>22</v>
      </c>
      <c r="B610" t="s">
        <v>152</v>
      </c>
      <c r="C610">
        <v>280</v>
      </c>
      <c r="D610">
        <v>156</v>
      </c>
      <c r="E610">
        <v>66</v>
      </c>
      <c r="F610">
        <v>4</v>
      </c>
      <c r="G610" s="6">
        <v>5.7899090157154678E-2</v>
      </c>
    </row>
    <row r="611" spans="1:7" x14ac:dyDescent="0.2">
      <c r="C611">
        <f>SUM(C607:C610)</f>
        <v>11811</v>
      </c>
      <c r="D611">
        <f>SUM(D607:D610)</f>
        <v>1564</v>
      </c>
      <c r="E611">
        <f>SUM(E607:E610)</f>
        <v>686</v>
      </c>
      <c r="F611">
        <f>SUM(F607:F610)</f>
        <v>26</v>
      </c>
      <c r="G611" s="6">
        <f>(C611/31)/D611</f>
        <v>0.24360613810741688</v>
      </c>
    </row>
    <row r="612" spans="1:7" x14ac:dyDescent="0.2">
      <c r="G612" s="6"/>
    </row>
    <row r="613" spans="1:7" x14ac:dyDescent="0.2">
      <c r="A613" t="s">
        <v>15</v>
      </c>
      <c r="B613" t="s">
        <v>153</v>
      </c>
      <c r="C613">
        <v>2084</v>
      </c>
      <c r="D613">
        <v>248</v>
      </c>
      <c r="E613">
        <v>114</v>
      </c>
      <c r="F613">
        <v>8</v>
      </c>
      <c r="G613" s="9">
        <v>0.28010752688172041</v>
      </c>
    </row>
    <row r="614" spans="1:7" x14ac:dyDescent="0.2">
      <c r="A614" t="s">
        <v>18</v>
      </c>
      <c r="B614" t="s">
        <v>153</v>
      </c>
      <c r="C614">
        <v>10378</v>
      </c>
      <c r="D614">
        <v>1161</v>
      </c>
      <c r="E614">
        <v>471</v>
      </c>
      <c r="F614">
        <v>12</v>
      </c>
      <c r="G614" s="6">
        <v>0.29796152741889176</v>
      </c>
    </row>
    <row r="615" spans="1:7" x14ac:dyDescent="0.2">
      <c r="A615" t="s">
        <v>20</v>
      </c>
      <c r="B615" t="s">
        <v>153</v>
      </c>
      <c r="C615">
        <v>1777</v>
      </c>
      <c r="D615">
        <v>358</v>
      </c>
      <c r="E615">
        <v>164</v>
      </c>
      <c r="F615">
        <v>5</v>
      </c>
      <c r="G615" s="6">
        <v>0.1654562383612663</v>
      </c>
    </row>
    <row r="616" spans="1:7" x14ac:dyDescent="0.2">
      <c r="A616" t="s">
        <v>22</v>
      </c>
      <c r="B616" t="s">
        <v>153</v>
      </c>
      <c r="C616">
        <v>273</v>
      </c>
      <c r="D616">
        <v>263</v>
      </c>
      <c r="E616">
        <v>114</v>
      </c>
      <c r="F616">
        <v>6</v>
      </c>
      <c r="G616" s="6">
        <v>3.4600760456273763E-2</v>
      </c>
    </row>
    <row r="617" spans="1:7" x14ac:dyDescent="0.2">
      <c r="C617">
        <f>SUM(C613:C616)</f>
        <v>14512</v>
      </c>
      <c r="D617">
        <f>SUM(D613:D616)</f>
        <v>2030</v>
      </c>
      <c r="E617">
        <f>SUM(E613:E616)</f>
        <v>863</v>
      </c>
      <c r="F617">
        <f>SUM(F613:F616)</f>
        <v>31</v>
      </c>
      <c r="G617" s="6">
        <f>(C617/31)/D617</f>
        <v>0.230605434609884</v>
      </c>
    </row>
    <row r="619" spans="1:7" x14ac:dyDescent="0.2">
      <c r="A619" t="s">
        <v>15</v>
      </c>
      <c r="B619" t="s">
        <v>154</v>
      </c>
      <c r="C619">
        <v>3797</v>
      </c>
      <c r="D619">
        <v>302</v>
      </c>
      <c r="E619">
        <v>136</v>
      </c>
      <c r="F619">
        <v>11</v>
      </c>
      <c r="G619" s="9">
        <v>0.40557573168126471</v>
      </c>
    </row>
    <row r="620" spans="1:7" x14ac:dyDescent="0.2">
      <c r="A620" t="s">
        <v>18</v>
      </c>
      <c r="B620" t="s">
        <v>154</v>
      </c>
      <c r="C620">
        <v>12889</v>
      </c>
      <c r="D620">
        <v>1240</v>
      </c>
      <c r="E620">
        <v>499</v>
      </c>
      <c r="F620">
        <v>12</v>
      </c>
      <c r="G620" s="6">
        <v>0.33530176899063474</v>
      </c>
    </row>
    <row r="621" spans="1:7" x14ac:dyDescent="0.2">
      <c r="A621" t="s">
        <v>20</v>
      </c>
      <c r="B621" t="s">
        <v>154</v>
      </c>
      <c r="C621">
        <v>3827</v>
      </c>
      <c r="D621">
        <v>366</v>
      </c>
      <c r="E621">
        <v>167</v>
      </c>
      <c r="F621">
        <v>6</v>
      </c>
      <c r="G621" s="6">
        <v>0.33729948880662791</v>
      </c>
    </row>
    <row r="622" spans="1:7" x14ac:dyDescent="0.2">
      <c r="A622" t="s">
        <v>22</v>
      </c>
      <c r="B622" t="s">
        <v>154</v>
      </c>
      <c r="C622">
        <v>2625</v>
      </c>
      <c r="D622">
        <v>444</v>
      </c>
      <c r="E622">
        <v>200</v>
      </c>
      <c r="F622">
        <v>12</v>
      </c>
      <c r="G622" s="6">
        <v>0.19071490845684394</v>
      </c>
    </row>
    <row r="623" spans="1:7" x14ac:dyDescent="0.2">
      <c r="C623">
        <f>SUM(C619:C622)</f>
        <v>23138</v>
      </c>
      <c r="D623">
        <f>SUM(D619:D622)</f>
        <v>2352</v>
      </c>
      <c r="E623">
        <f>SUM(E619:E622)</f>
        <v>1002</v>
      </c>
      <c r="F623">
        <f>SUM(F619:F622)</f>
        <v>41</v>
      </c>
      <c r="G623" s="6">
        <f>(C623/31)/D623</f>
        <v>0.31734145271011632</v>
      </c>
    </row>
    <row r="625" spans="1:7" x14ac:dyDescent="0.2">
      <c r="A625" t="s">
        <v>15</v>
      </c>
      <c r="B625" t="s">
        <v>155</v>
      </c>
      <c r="C625">
        <v>5823</v>
      </c>
      <c r="D625">
        <v>583</v>
      </c>
      <c r="E625">
        <v>218</v>
      </c>
      <c r="F625">
        <v>14</v>
      </c>
      <c r="G625" s="9">
        <v>0.33293310463121784</v>
      </c>
    </row>
    <row r="626" spans="1:7" x14ac:dyDescent="0.2">
      <c r="A626" t="s">
        <v>18</v>
      </c>
      <c r="B626" t="s">
        <v>155</v>
      </c>
      <c r="C626">
        <v>23615</v>
      </c>
      <c r="D626">
        <v>1427</v>
      </c>
      <c r="E626">
        <v>527</v>
      </c>
      <c r="F626">
        <v>17</v>
      </c>
      <c r="G626" s="6">
        <v>0.5516234524643775</v>
      </c>
    </row>
    <row r="627" spans="1:7" x14ac:dyDescent="0.2">
      <c r="A627" t="s">
        <v>20</v>
      </c>
      <c r="B627" t="s">
        <v>155</v>
      </c>
      <c r="C627">
        <v>4554</v>
      </c>
      <c r="D627">
        <v>407</v>
      </c>
      <c r="E627">
        <v>185</v>
      </c>
      <c r="F627">
        <v>7</v>
      </c>
      <c r="G627" s="6">
        <v>0.37297297297297299</v>
      </c>
    </row>
    <row r="628" spans="1:7" x14ac:dyDescent="0.2">
      <c r="A628" t="s">
        <v>22</v>
      </c>
      <c r="B628" t="s">
        <v>155</v>
      </c>
      <c r="C628">
        <v>6350</v>
      </c>
      <c r="D628">
        <v>445</v>
      </c>
      <c r="E628">
        <v>201</v>
      </c>
      <c r="F628">
        <v>12</v>
      </c>
      <c r="G628" s="6">
        <v>0.47565543071161048</v>
      </c>
    </row>
    <row r="629" spans="1:7" x14ac:dyDescent="0.2">
      <c r="C629">
        <f>SUM(C625:C628)</f>
        <v>40342</v>
      </c>
      <c r="D629">
        <f>SUM(D625:D628)</f>
        <v>2862</v>
      </c>
      <c r="E629">
        <f>SUM(E625:E628)</f>
        <v>1131</v>
      </c>
      <c r="F629">
        <f>SUM(F625:F628)</f>
        <v>50</v>
      </c>
      <c r="G629" s="6">
        <f>(C629/31)/D629</f>
        <v>0.45470120150582716</v>
      </c>
    </row>
    <row r="631" spans="1:7" x14ac:dyDescent="0.2">
      <c r="A631" t="s">
        <v>15</v>
      </c>
      <c r="B631" t="s">
        <v>156</v>
      </c>
      <c r="C631">
        <v>7069</v>
      </c>
      <c r="D631">
        <v>490</v>
      </c>
      <c r="E631">
        <v>184</v>
      </c>
      <c r="F631">
        <v>13</v>
      </c>
      <c r="G631" s="9">
        <v>0.46537195523370639</v>
      </c>
    </row>
    <row r="632" spans="1:7" x14ac:dyDescent="0.2">
      <c r="A632" t="s">
        <v>18</v>
      </c>
      <c r="B632" t="s">
        <v>156</v>
      </c>
      <c r="C632">
        <v>29943</v>
      </c>
      <c r="D632">
        <v>1427</v>
      </c>
      <c r="E632">
        <v>517</v>
      </c>
      <c r="F632">
        <v>18</v>
      </c>
      <c r="G632" s="6">
        <v>0.67687682256934234</v>
      </c>
    </row>
    <row r="633" spans="1:7" x14ac:dyDescent="0.2">
      <c r="A633" t="s">
        <v>20</v>
      </c>
      <c r="B633" t="s">
        <v>156</v>
      </c>
      <c r="C633">
        <v>8297</v>
      </c>
      <c r="D633">
        <v>407</v>
      </c>
      <c r="E633">
        <v>185</v>
      </c>
      <c r="F633">
        <v>7</v>
      </c>
      <c r="G633" s="6">
        <v>0.65760481889514144</v>
      </c>
    </row>
    <row r="634" spans="1:7" x14ac:dyDescent="0.2">
      <c r="A634" t="s">
        <v>22</v>
      </c>
      <c r="B634" t="s">
        <v>156</v>
      </c>
      <c r="C634">
        <v>9294</v>
      </c>
      <c r="D634">
        <v>486</v>
      </c>
      <c r="E634">
        <v>204</v>
      </c>
      <c r="F634">
        <v>13</v>
      </c>
      <c r="G634" s="6">
        <v>0.61688570290720834</v>
      </c>
    </row>
    <row r="635" spans="1:7" x14ac:dyDescent="0.2">
      <c r="C635">
        <f>SUM(C631:C634)</f>
        <v>54603</v>
      </c>
      <c r="D635">
        <f>SUM(D631:D634)</f>
        <v>2810</v>
      </c>
      <c r="E635">
        <f>SUM(E631:E634)</f>
        <v>1090</v>
      </c>
      <c r="F635">
        <f>SUM(F631:F634)</f>
        <v>51</v>
      </c>
      <c r="G635" s="6">
        <f>(C635/31)/D635</f>
        <v>0.62682814831821843</v>
      </c>
    </row>
    <row r="637" spans="1:7" x14ac:dyDescent="0.2">
      <c r="A637" t="s">
        <v>15</v>
      </c>
      <c r="B637" t="s">
        <v>157</v>
      </c>
      <c r="C637">
        <v>7339</v>
      </c>
      <c r="D637">
        <v>548</v>
      </c>
      <c r="E637">
        <v>201</v>
      </c>
      <c r="F637">
        <v>14</v>
      </c>
      <c r="G637" s="9">
        <v>0.43201083117494704</v>
      </c>
    </row>
    <row r="638" spans="1:7" x14ac:dyDescent="0.2">
      <c r="A638" t="s">
        <v>18</v>
      </c>
      <c r="B638" t="s">
        <v>157</v>
      </c>
      <c r="C638">
        <v>31006</v>
      </c>
      <c r="D638">
        <v>1428</v>
      </c>
      <c r="E638">
        <v>519</v>
      </c>
      <c r="F638">
        <v>17</v>
      </c>
      <c r="G638" s="6">
        <v>0.70041565013102014</v>
      </c>
    </row>
    <row r="639" spans="1:7" x14ac:dyDescent="0.2">
      <c r="A639" t="s">
        <v>20</v>
      </c>
      <c r="B639" t="s">
        <v>157</v>
      </c>
      <c r="C639">
        <v>7776</v>
      </c>
      <c r="D639">
        <v>407</v>
      </c>
      <c r="E639">
        <v>185</v>
      </c>
      <c r="F639">
        <v>7</v>
      </c>
      <c r="G639" s="6">
        <v>0.61631132598874538</v>
      </c>
    </row>
    <row r="640" spans="1:7" x14ac:dyDescent="0.2">
      <c r="A640" t="s">
        <v>22</v>
      </c>
      <c r="B640" t="s">
        <v>157</v>
      </c>
      <c r="C640">
        <v>8492</v>
      </c>
      <c r="D640">
        <v>486</v>
      </c>
      <c r="E640">
        <v>204</v>
      </c>
      <c r="F640">
        <v>13</v>
      </c>
      <c r="G640" s="6">
        <v>0.56365325899376084</v>
      </c>
    </row>
    <row r="641" spans="1:7" x14ac:dyDescent="0.2">
      <c r="C641">
        <f>SUM(C637:C640)</f>
        <v>54613</v>
      </c>
      <c r="D641">
        <f>SUM(D637:D640)</f>
        <v>2869</v>
      </c>
      <c r="E641">
        <f>SUM(E637:E640)</f>
        <v>1109</v>
      </c>
      <c r="F641">
        <f>SUM(F637:F640)</f>
        <v>51</v>
      </c>
      <c r="G641" s="6">
        <f>(C641/31)/D641</f>
        <v>0.61405007926781274</v>
      </c>
    </row>
    <row r="643" spans="1:7" x14ac:dyDescent="0.2">
      <c r="A643" t="s">
        <v>15</v>
      </c>
      <c r="B643" t="s">
        <v>158</v>
      </c>
      <c r="C643">
        <v>3029</v>
      </c>
      <c r="D643">
        <v>292</v>
      </c>
      <c r="E643">
        <v>142</v>
      </c>
      <c r="F643">
        <v>12</v>
      </c>
      <c r="G643" s="9">
        <v>0.34577625570776255</v>
      </c>
    </row>
    <row r="644" spans="1:7" x14ac:dyDescent="0.2">
      <c r="A644" t="s">
        <v>18</v>
      </c>
      <c r="B644" t="s">
        <v>158</v>
      </c>
      <c r="C644">
        <v>22752</v>
      </c>
      <c r="D644">
        <v>1369</v>
      </c>
      <c r="E644">
        <v>513</v>
      </c>
      <c r="F644">
        <v>15</v>
      </c>
      <c r="G644" s="6">
        <v>0.55398100803506212</v>
      </c>
    </row>
    <row r="645" spans="1:7" x14ac:dyDescent="0.2">
      <c r="A645" t="s">
        <v>20</v>
      </c>
      <c r="B645" t="s">
        <v>158</v>
      </c>
      <c r="C645">
        <v>3860</v>
      </c>
      <c r="D645">
        <v>311</v>
      </c>
      <c r="E645">
        <v>150</v>
      </c>
      <c r="F645">
        <v>6</v>
      </c>
      <c r="G645" s="6">
        <v>0.41371918542336544</v>
      </c>
    </row>
    <row r="646" spans="1:7" x14ac:dyDescent="0.2">
      <c r="A646" t="s">
        <v>22</v>
      </c>
      <c r="B646" t="s">
        <v>158</v>
      </c>
      <c r="C646">
        <v>5999</v>
      </c>
      <c r="D646">
        <v>428</v>
      </c>
      <c r="E646">
        <v>193</v>
      </c>
      <c r="F646">
        <v>11</v>
      </c>
      <c r="G646" s="6">
        <v>0.46721183800623051</v>
      </c>
    </row>
    <row r="647" spans="1:7" x14ac:dyDescent="0.2">
      <c r="C647">
        <f>SUM(C643:C646)</f>
        <v>35640</v>
      </c>
      <c r="D647">
        <f>SUM(D643:D646)</f>
        <v>2400</v>
      </c>
      <c r="E647">
        <f>SUM(E643:E646)</f>
        <v>998</v>
      </c>
      <c r="F647">
        <f>SUM(F643:F646)</f>
        <v>44</v>
      </c>
      <c r="G647" s="6">
        <f>(C647/31)/D647</f>
        <v>0.47903225806451616</v>
      </c>
    </row>
    <row r="649" spans="1:7" x14ac:dyDescent="0.2">
      <c r="A649" t="s">
        <v>15</v>
      </c>
      <c r="B649" t="s">
        <v>159</v>
      </c>
      <c r="C649">
        <v>1515</v>
      </c>
      <c r="D649">
        <v>206</v>
      </c>
      <c r="E649">
        <v>104</v>
      </c>
      <c r="F649">
        <v>9</v>
      </c>
      <c r="G649" s="9">
        <v>0.23723770748512368</v>
      </c>
    </row>
    <row r="650" spans="1:7" x14ac:dyDescent="0.2">
      <c r="A650" t="s">
        <v>18</v>
      </c>
      <c r="B650" t="s">
        <v>159</v>
      </c>
      <c r="C650">
        <v>15173</v>
      </c>
      <c r="D650">
        <v>1096</v>
      </c>
      <c r="E650">
        <v>448</v>
      </c>
      <c r="F650">
        <v>11</v>
      </c>
      <c r="G650" s="6">
        <v>0.44657993878031549</v>
      </c>
    </row>
    <row r="651" spans="1:7" x14ac:dyDescent="0.2">
      <c r="A651" t="s">
        <v>20</v>
      </c>
      <c r="B651" t="s">
        <v>159</v>
      </c>
      <c r="C651">
        <v>3299</v>
      </c>
      <c r="D651">
        <v>303</v>
      </c>
      <c r="E651">
        <v>147</v>
      </c>
      <c r="F651">
        <v>4</v>
      </c>
      <c r="G651" s="6">
        <v>0.35121899286702862</v>
      </c>
    </row>
    <row r="652" spans="1:7" x14ac:dyDescent="0.2">
      <c r="A652" t="s">
        <v>22</v>
      </c>
      <c r="B652" t="s">
        <v>159</v>
      </c>
      <c r="C652">
        <v>1620</v>
      </c>
      <c r="D652">
        <v>167</v>
      </c>
      <c r="E652">
        <v>70</v>
      </c>
      <c r="F652">
        <v>5</v>
      </c>
      <c r="G652" s="6">
        <v>0.31292254201274872</v>
      </c>
    </row>
    <row r="653" spans="1:7" x14ac:dyDescent="0.2">
      <c r="C653">
        <f>SUM(C649:C652)</f>
        <v>21607</v>
      </c>
      <c r="D653">
        <f>SUM(D649:D652)</f>
        <v>1772</v>
      </c>
      <c r="E653">
        <f>SUM(E649:E652)</f>
        <v>769</v>
      </c>
      <c r="F653">
        <f>SUM(F649:F652)</f>
        <v>29</v>
      </c>
      <c r="G653" s="6">
        <f>(C653/31)/D653</f>
        <v>0.39334085778781036</v>
      </c>
    </row>
    <row r="655" spans="1:7" x14ac:dyDescent="0.2">
      <c r="A655" t="s">
        <v>15</v>
      </c>
      <c r="B655" t="s">
        <v>160</v>
      </c>
      <c r="C655">
        <v>618</v>
      </c>
      <c r="D655">
        <v>182</v>
      </c>
      <c r="E655">
        <v>93</v>
      </c>
      <c r="F655">
        <v>7</v>
      </c>
      <c r="G655" s="9">
        <v>0.1131868131868132</v>
      </c>
    </row>
    <row r="656" spans="1:7" x14ac:dyDescent="0.2">
      <c r="A656" t="s">
        <v>18</v>
      </c>
      <c r="B656" t="s">
        <v>160</v>
      </c>
      <c r="C656">
        <v>6068</v>
      </c>
      <c r="D656">
        <v>1012</v>
      </c>
      <c r="E656">
        <v>418</v>
      </c>
      <c r="F656">
        <v>10</v>
      </c>
      <c r="G656" s="6">
        <v>0.19986824769433467</v>
      </c>
    </row>
    <row r="657" spans="1:7" x14ac:dyDescent="0.2">
      <c r="A657" t="s">
        <v>20</v>
      </c>
      <c r="B657" t="s">
        <v>160</v>
      </c>
      <c r="C657">
        <v>1767</v>
      </c>
      <c r="D657">
        <v>303</v>
      </c>
      <c r="E657">
        <v>147</v>
      </c>
      <c r="F657">
        <v>4</v>
      </c>
      <c r="G657" s="6">
        <v>0.19438943894389438</v>
      </c>
    </row>
    <row r="658" spans="1:7" x14ac:dyDescent="0.2">
      <c r="A658" t="s">
        <v>22</v>
      </c>
      <c r="B658" t="s">
        <v>160</v>
      </c>
      <c r="C658">
        <v>773</v>
      </c>
      <c r="D658">
        <v>156</v>
      </c>
      <c r="E658">
        <v>66</v>
      </c>
      <c r="F658">
        <v>4</v>
      </c>
      <c r="G658" s="6">
        <v>0.16517094017094017</v>
      </c>
    </row>
    <row r="659" spans="1:7" x14ac:dyDescent="0.2">
      <c r="C659">
        <f>SUM(C655:C658)</f>
        <v>9226</v>
      </c>
      <c r="D659">
        <f>SUM(D655:D658)</f>
        <v>1653</v>
      </c>
      <c r="E659">
        <f>SUM(E655:E658)</f>
        <v>724</v>
      </c>
      <c r="F659">
        <f>SUM(F655:F658)</f>
        <v>25</v>
      </c>
      <c r="G659" s="6">
        <f>(C659/31)/D659</f>
        <v>0.18004410358487991</v>
      </c>
    </row>
    <row r="661" spans="1:7" x14ac:dyDescent="0.2">
      <c r="A661" t="s">
        <v>15</v>
      </c>
      <c r="B661" t="s">
        <v>161</v>
      </c>
      <c r="C661">
        <v>430</v>
      </c>
      <c r="D661">
        <v>83</v>
      </c>
      <c r="E661">
        <v>45</v>
      </c>
      <c r="F661">
        <v>5</v>
      </c>
      <c r="G661" s="9">
        <v>0.16712009327633112</v>
      </c>
    </row>
    <row r="662" spans="1:7" x14ac:dyDescent="0.2">
      <c r="A662" t="s">
        <v>18</v>
      </c>
      <c r="B662" t="s">
        <v>161</v>
      </c>
      <c r="C662">
        <v>3955</v>
      </c>
      <c r="D662">
        <v>952</v>
      </c>
      <c r="E662">
        <v>396</v>
      </c>
      <c r="F662">
        <v>9</v>
      </c>
      <c r="G662" s="6">
        <v>0.13401328273244781</v>
      </c>
    </row>
    <row r="663" spans="1:7" x14ac:dyDescent="0.2">
      <c r="A663" t="s">
        <v>20</v>
      </c>
      <c r="B663" t="s">
        <v>161</v>
      </c>
      <c r="C663">
        <v>832</v>
      </c>
      <c r="D663">
        <v>303</v>
      </c>
      <c r="E663">
        <v>147</v>
      </c>
      <c r="F663">
        <v>4</v>
      </c>
      <c r="G663" s="6">
        <v>8.8576599595443423E-2</v>
      </c>
    </row>
    <row r="664" spans="1:7" x14ac:dyDescent="0.2">
      <c r="A664" t="s">
        <v>22</v>
      </c>
      <c r="B664" t="s">
        <v>161</v>
      </c>
      <c r="C664">
        <v>591</v>
      </c>
      <c r="D664">
        <v>156</v>
      </c>
      <c r="E664">
        <v>66</v>
      </c>
      <c r="F664">
        <v>4</v>
      </c>
      <c r="G664" s="6">
        <v>0.12220843672456577</v>
      </c>
    </row>
    <row r="665" spans="1:7" x14ac:dyDescent="0.2">
      <c r="C665">
        <f>SUM(C661:C664)</f>
        <v>5808</v>
      </c>
      <c r="D665">
        <f>SUM(D661:D664)</f>
        <v>1494</v>
      </c>
      <c r="E665">
        <f>SUM(E661:E664)</f>
        <v>654</v>
      </c>
      <c r="F665">
        <f>SUM(F661:F664)</f>
        <v>22</v>
      </c>
      <c r="G665" s="6">
        <f>(C665/31)/D665</f>
        <v>0.12540484518720041</v>
      </c>
    </row>
    <row r="667" spans="1:7" x14ac:dyDescent="0.2">
      <c r="A667" s="60">
        <v>2020</v>
      </c>
      <c r="B667" s="60"/>
      <c r="C667" s="60"/>
      <c r="D667" s="60"/>
      <c r="E667" s="60"/>
      <c r="F667" s="60"/>
      <c r="G667" s="60"/>
    </row>
    <row r="668" spans="1:7" x14ac:dyDescent="0.2">
      <c r="A668" t="s">
        <v>176</v>
      </c>
      <c r="B668" t="s">
        <v>6</v>
      </c>
      <c r="C668" s="19" t="s">
        <v>7</v>
      </c>
      <c r="D668" t="s">
        <v>8</v>
      </c>
      <c r="E668" t="s">
        <v>9</v>
      </c>
      <c r="F668" t="s">
        <v>10</v>
      </c>
      <c r="G668" t="s">
        <v>163</v>
      </c>
    </row>
    <row r="669" spans="1:7" x14ac:dyDescent="0.2">
      <c r="B669" t="s">
        <v>164</v>
      </c>
      <c r="C669" s="19">
        <v>3029</v>
      </c>
      <c r="D669">
        <v>1128</v>
      </c>
      <c r="E669">
        <v>512</v>
      </c>
      <c r="F669">
        <v>18</v>
      </c>
      <c r="G669" s="20">
        <v>8.6622054449782659E-2</v>
      </c>
    </row>
    <row r="670" spans="1:7" x14ac:dyDescent="0.2">
      <c r="B670" t="s">
        <v>165</v>
      </c>
      <c r="C670" s="19">
        <v>7373</v>
      </c>
      <c r="D670">
        <v>1558</v>
      </c>
      <c r="E670">
        <v>711</v>
      </c>
      <c r="F670">
        <v>24</v>
      </c>
      <c r="G670" s="20">
        <v>0.16318445398610065</v>
      </c>
    </row>
    <row r="671" spans="1:7" x14ac:dyDescent="0.2">
      <c r="B671" t="s">
        <v>166</v>
      </c>
      <c r="C671" s="19">
        <v>5998</v>
      </c>
      <c r="D671">
        <v>1464</v>
      </c>
      <c r="E671">
        <v>662</v>
      </c>
      <c r="F671">
        <v>23</v>
      </c>
      <c r="G671" s="20">
        <v>0.13216111404900405</v>
      </c>
    </row>
    <row r="672" spans="1:7" x14ac:dyDescent="0.2">
      <c r="B672" t="s">
        <v>167</v>
      </c>
      <c r="C672" s="19">
        <v>230</v>
      </c>
      <c r="D672">
        <v>597</v>
      </c>
      <c r="E672">
        <v>275</v>
      </c>
      <c r="F672">
        <v>11</v>
      </c>
      <c r="G672" s="20">
        <v>1.2841987716359577E-2</v>
      </c>
    </row>
    <row r="673" spans="1:7" x14ac:dyDescent="0.2">
      <c r="B673" t="s">
        <v>168</v>
      </c>
      <c r="C673" s="19">
        <v>4881</v>
      </c>
      <c r="D673">
        <v>1534</v>
      </c>
      <c r="E673">
        <v>705</v>
      </c>
      <c r="F673">
        <v>28</v>
      </c>
      <c r="G673" s="20">
        <v>0.1026412078899777</v>
      </c>
    </row>
    <row r="674" spans="1:7" x14ac:dyDescent="0.2">
      <c r="B674" t="s">
        <v>169</v>
      </c>
      <c r="C674" s="19">
        <v>15649</v>
      </c>
      <c r="D674">
        <v>2129</v>
      </c>
      <c r="E674">
        <v>833</v>
      </c>
      <c r="F674">
        <v>40</v>
      </c>
      <c r="G674" s="20">
        <v>0.24501330828244872</v>
      </c>
    </row>
    <row r="675" spans="1:7" x14ac:dyDescent="0.2">
      <c r="B675" t="s">
        <v>170</v>
      </c>
      <c r="C675" s="19">
        <v>48379</v>
      </c>
      <c r="D675">
        <v>2641</v>
      </c>
      <c r="E675">
        <v>1041</v>
      </c>
      <c r="F675">
        <v>50</v>
      </c>
      <c r="G675" s="20">
        <v>0.59091741886626514</v>
      </c>
    </row>
    <row r="676" spans="1:7" x14ac:dyDescent="0.2">
      <c r="B676" t="s">
        <v>171</v>
      </c>
      <c r="C676" s="19">
        <v>38961</v>
      </c>
      <c r="D676">
        <v>2489</v>
      </c>
      <c r="E676">
        <v>965</v>
      </c>
      <c r="F676">
        <v>47</v>
      </c>
      <c r="G676" s="20">
        <v>0.50494433572233954</v>
      </c>
    </row>
    <row r="677" spans="1:7" x14ac:dyDescent="0.2">
      <c r="B677" t="s">
        <v>172</v>
      </c>
      <c r="C677" s="19">
        <v>7399</v>
      </c>
      <c r="D677">
        <v>1857</v>
      </c>
      <c r="E677">
        <v>767</v>
      </c>
      <c r="F677">
        <v>37</v>
      </c>
      <c r="G677" s="20">
        <v>0.13281278047029257</v>
      </c>
    </row>
    <row r="678" spans="1:7" x14ac:dyDescent="0.2">
      <c r="B678" t="s">
        <v>173</v>
      </c>
      <c r="C678" s="19">
        <v>2571</v>
      </c>
      <c r="D678">
        <v>1061</v>
      </c>
      <c r="E678">
        <v>451</v>
      </c>
      <c r="F678">
        <v>19</v>
      </c>
      <c r="G678" s="20">
        <v>7.8167279802985615E-2</v>
      </c>
    </row>
    <row r="679" spans="1:7" x14ac:dyDescent="0.2">
      <c r="B679" t="s">
        <v>174</v>
      </c>
      <c r="C679" s="19">
        <v>723</v>
      </c>
      <c r="D679">
        <v>832</v>
      </c>
      <c r="E679">
        <v>368</v>
      </c>
      <c r="F679">
        <v>16</v>
      </c>
      <c r="G679" s="20">
        <v>2.8966346153846155E-2</v>
      </c>
    </row>
    <row r="680" spans="1:7" x14ac:dyDescent="0.2">
      <c r="B680" t="s">
        <v>175</v>
      </c>
      <c r="C680" s="19">
        <v>632</v>
      </c>
      <c r="D680">
        <v>742</v>
      </c>
      <c r="E680">
        <v>332</v>
      </c>
      <c r="F680">
        <v>14</v>
      </c>
      <c r="G680" s="20">
        <v>2.7475871663333623E-2</v>
      </c>
    </row>
    <row r="681" spans="1:7" x14ac:dyDescent="0.2">
      <c r="C681" s="19"/>
      <c r="G681" s="20"/>
    </row>
    <row r="682" spans="1:7" x14ac:dyDescent="0.2">
      <c r="A682" s="60">
        <v>2021</v>
      </c>
      <c r="B682" s="60"/>
      <c r="C682" s="81"/>
      <c r="D682" s="60"/>
      <c r="E682" s="60"/>
      <c r="F682" s="60"/>
      <c r="G682" s="82"/>
    </row>
    <row r="683" spans="1:7" x14ac:dyDescent="0.2">
      <c r="B683" s="21" t="s">
        <v>6</v>
      </c>
      <c r="C683" s="22" t="s">
        <v>7</v>
      </c>
      <c r="D683" s="21" t="s">
        <v>8</v>
      </c>
      <c r="E683" s="21" t="s">
        <v>9</v>
      </c>
      <c r="F683" s="21" t="s">
        <v>10</v>
      </c>
      <c r="G683" s="21" t="s">
        <v>163</v>
      </c>
    </row>
    <row r="684" spans="1:7" x14ac:dyDescent="0.2">
      <c r="B684" s="21" t="s">
        <v>178</v>
      </c>
      <c r="C684" s="22">
        <v>598</v>
      </c>
      <c r="D684" s="21">
        <v>449</v>
      </c>
      <c r="E684" s="21">
        <v>195</v>
      </c>
      <c r="F684" s="21">
        <v>11</v>
      </c>
      <c r="G684" s="23">
        <v>4.2962856527049363E-2</v>
      </c>
    </row>
    <row r="685" spans="1:7" x14ac:dyDescent="0.2">
      <c r="B685" s="21" t="s">
        <v>179</v>
      </c>
      <c r="C685" s="22">
        <v>2312</v>
      </c>
      <c r="D685" s="21">
        <v>926</v>
      </c>
      <c r="E685" s="21">
        <v>398</v>
      </c>
      <c r="F685" s="21">
        <v>16</v>
      </c>
      <c r="G685" s="23">
        <v>8.9170009256402352E-2</v>
      </c>
    </row>
    <row r="686" spans="1:7" x14ac:dyDescent="0.2">
      <c r="B686" s="21" t="s">
        <v>180</v>
      </c>
      <c r="C686" s="22">
        <v>2911</v>
      </c>
      <c r="D686" s="21">
        <v>1059</v>
      </c>
      <c r="E686" s="21">
        <v>482</v>
      </c>
      <c r="F686" s="21">
        <v>20</v>
      </c>
      <c r="G686" s="23">
        <v>8.8671601328094068E-2</v>
      </c>
    </row>
    <row r="687" spans="1:7" x14ac:dyDescent="0.2">
      <c r="B687" s="21" t="s">
        <v>181</v>
      </c>
      <c r="C687" s="22">
        <v>2006</v>
      </c>
      <c r="D687" s="21">
        <v>1159</v>
      </c>
      <c r="E687" s="21">
        <v>497</v>
      </c>
      <c r="F687" s="21">
        <v>20</v>
      </c>
      <c r="G687" s="23">
        <v>5.7693413862525161E-2</v>
      </c>
    </row>
    <row r="688" spans="1:7" x14ac:dyDescent="0.2">
      <c r="B688" s="21" t="s">
        <v>182</v>
      </c>
      <c r="C688" s="22">
        <v>7020</v>
      </c>
      <c r="D688" s="21">
        <v>1927</v>
      </c>
      <c r="E688" s="21">
        <v>846</v>
      </c>
      <c r="F688" s="21">
        <v>34</v>
      </c>
      <c r="G688" s="23">
        <v>0.11751510788958267</v>
      </c>
    </row>
    <row r="689" spans="1:7" x14ac:dyDescent="0.2">
      <c r="B689" s="21" t="s">
        <v>183</v>
      </c>
      <c r="C689" s="22">
        <v>18942</v>
      </c>
      <c r="D689" s="21">
        <v>2584</v>
      </c>
      <c r="E689" s="21">
        <v>1049</v>
      </c>
      <c r="F689" s="21">
        <v>49</v>
      </c>
      <c r="G689" s="23">
        <v>0.2443498452012384</v>
      </c>
    </row>
    <row r="690" spans="1:7" x14ac:dyDescent="0.2">
      <c r="B690" s="21" t="s">
        <v>184</v>
      </c>
      <c r="C690" s="22">
        <v>48790</v>
      </c>
      <c r="D690" s="21">
        <v>2601</v>
      </c>
      <c r="E690" s="21">
        <v>1047</v>
      </c>
      <c r="F690" s="21">
        <v>51</v>
      </c>
      <c r="G690" s="23">
        <v>0.60510225595614597</v>
      </c>
    </row>
    <row r="691" spans="1:7" x14ac:dyDescent="0.2">
      <c r="B691" s="21" t="s">
        <v>185</v>
      </c>
      <c r="C691" s="22">
        <v>56289</v>
      </c>
      <c r="D691" s="21">
        <v>2651</v>
      </c>
      <c r="E691" s="21">
        <v>1070</v>
      </c>
      <c r="F691" s="21">
        <v>51</v>
      </c>
      <c r="G691" s="23">
        <v>0.68493934121025546</v>
      </c>
    </row>
    <row r="692" spans="1:7" x14ac:dyDescent="0.2">
      <c r="B692" s="21" t="s">
        <v>186</v>
      </c>
      <c r="C692" s="22">
        <v>37083</v>
      </c>
      <c r="D692" s="21">
        <v>2330</v>
      </c>
      <c r="E692" s="21">
        <v>989</v>
      </c>
      <c r="F692" s="21">
        <v>44</v>
      </c>
      <c r="G692" s="23">
        <v>0.53051502145922746</v>
      </c>
    </row>
    <row r="693" spans="1:7" x14ac:dyDescent="0.2">
      <c r="B693" s="21" t="s">
        <v>187</v>
      </c>
      <c r="C693" s="22">
        <v>19197</v>
      </c>
      <c r="D693" s="21">
        <v>1762</v>
      </c>
      <c r="E693" s="21">
        <v>797</v>
      </c>
      <c r="F693" s="21">
        <v>29</v>
      </c>
      <c r="G693" s="23">
        <v>0.35145179597964193</v>
      </c>
    </row>
    <row r="694" spans="1:7" x14ac:dyDescent="0.2">
      <c r="B694" s="21" t="s">
        <v>188</v>
      </c>
      <c r="C694" s="22">
        <v>5521</v>
      </c>
      <c r="D694" s="21">
        <v>1319</v>
      </c>
      <c r="E694" s="21">
        <v>597</v>
      </c>
      <c r="F694" s="21">
        <v>22</v>
      </c>
      <c r="G694" s="23">
        <v>0.13952489259540055</v>
      </c>
    </row>
    <row r="695" spans="1:7" x14ac:dyDescent="0.2">
      <c r="B695" s="21" t="s">
        <v>189</v>
      </c>
      <c r="C695" s="22">
        <v>3079</v>
      </c>
      <c r="D695" s="21">
        <v>1239</v>
      </c>
      <c r="E695" s="21">
        <v>560</v>
      </c>
      <c r="F695" s="21">
        <v>19</v>
      </c>
      <c r="G695" s="23">
        <v>8.0163503345570042E-2</v>
      </c>
    </row>
    <row r="696" spans="1:7" x14ac:dyDescent="0.2">
      <c r="C696" s="19"/>
      <c r="G696" s="20"/>
    </row>
    <row r="697" spans="1:7" x14ac:dyDescent="0.2">
      <c r="C697" s="19"/>
      <c r="G697" s="20"/>
    </row>
    <row r="698" spans="1:7" x14ac:dyDescent="0.2">
      <c r="A698" s="60">
        <v>2022</v>
      </c>
      <c r="B698" s="60"/>
      <c r="C698" s="81"/>
      <c r="D698" s="60"/>
      <c r="E698" s="60"/>
      <c r="F698" s="60"/>
      <c r="G698" s="82"/>
    </row>
    <row r="699" spans="1:7" x14ac:dyDescent="0.2">
      <c r="B699" s="21" t="s">
        <v>6</v>
      </c>
      <c r="C699" s="22" t="s">
        <v>7</v>
      </c>
      <c r="D699" s="21" t="s">
        <v>8</v>
      </c>
      <c r="E699" s="21" t="s">
        <v>9</v>
      </c>
      <c r="F699" s="21" t="s">
        <v>10</v>
      </c>
      <c r="G699" s="21" t="s">
        <v>163</v>
      </c>
    </row>
    <row r="700" spans="1:7" x14ac:dyDescent="0.2">
      <c r="B700" s="21" t="s">
        <v>191</v>
      </c>
      <c r="C700" s="22">
        <v>1395</v>
      </c>
      <c r="D700" s="22">
        <v>850</v>
      </c>
      <c r="E700" s="22">
        <v>359</v>
      </c>
      <c r="F700" s="22">
        <v>18</v>
      </c>
      <c r="G700" s="23">
        <v>5.2941176470588235E-2</v>
      </c>
    </row>
    <row r="701" spans="1:7" x14ac:dyDescent="0.2">
      <c r="B701" s="21" t="s">
        <v>192</v>
      </c>
      <c r="C701" s="22">
        <v>5820</v>
      </c>
      <c r="D701" s="22">
        <v>1209</v>
      </c>
      <c r="E701" s="22">
        <v>521</v>
      </c>
      <c r="F701" s="22">
        <v>21</v>
      </c>
      <c r="G701" s="23">
        <v>0.17192484934420418</v>
      </c>
    </row>
    <row r="702" spans="1:7" x14ac:dyDescent="0.2">
      <c r="B702" s="21" t="s">
        <v>193</v>
      </c>
      <c r="C702" s="22">
        <v>9283</v>
      </c>
      <c r="D702" s="22">
        <v>1245</v>
      </c>
      <c r="E702" s="22">
        <v>529</v>
      </c>
      <c r="F702" s="22">
        <v>23</v>
      </c>
      <c r="G702" s="23">
        <v>0.2405233838580127</v>
      </c>
    </row>
    <row r="703" spans="1:7" x14ac:dyDescent="0.2">
      <c r="B703" s="21" t="s">
        <v>194</v>
      </c>
      <c r="C703" s="22">
        <v>11893</v>
      </c>
      <c r="D703" s="22">
        <v>1722</v>
      </c>
      <c r="E703" s="22">
        <v>734</v>
      </c>
      <c r="F703" s="22">
        <v>30</v>
      </c>
      <c r="G703" s="23">
        <v>0.23021680216802168</v>
      </c>
    </row>
    <row r="704" spans="1:7" x14ac:dyDescent="0.2">
      <c r="B704" s="21" t="s">
        <v>195</v>
      </c>
      <c r="C704" s="22">
        <v>23754</v>
      </c>
      <c r="D704" s="22">
        <v>2225</v>
      </c>
      <c r="E704" s="22">
        <v>957</v>
      </c>
      <c r="F704" s="22">
        <v>38</v>
      </c>
      <c r="G704" s="23">
        <v>0.34438564697354113</v>
      </c>
    </row>
    <row r="705" spans="1:7" x14ac:dyDescent="0.2">
      <c r="B705" s="21" t="s">
        <v>196</v>
      </c>
      <c r="C705" s="22">
        <v>42333</v>
      </c>
      <c r="D705" s="22">
        <v>2351</v>
      </c>
      <c r="E705" s="22">
        <v>977</v>
      </c>
      <c r="F705" s="22">
        <v>42</v>
      </c>
      <c r="G705" s="23">
        <v>0.60021267545725221</v>
      </c>
    </row>
    <row r="706" spans="1:7" x14ac:dyDescent="0.2">
      <c r="B706" s="21" t="s">
        <v>197</v>
      </c>
      <c r="C706" s="22">
        <v>55388</v>
      </c>
      <c r="D706" s="22">
        <v>2558</v>
      </c>
      <c r="E706" s="22">
        <v>985</v>
      </c>
      <c r="F706" s="22">
        <v>49</v>
      </c>
      <c r="G706" s="23">
        <v>0.69847915458145227</v>
      </c>
    </row>
    <row r="707" spans="1:7" x14ac:dyDescent="0.2">
      <c r="B707" s="21" t="s">
        <v>198</v>
      </c>
      <c r="C707" s="22">
        <v>55660</v>
      </c>
      <c r="D707" s="22">
        <v>2545</v>
      </c>
      <c r="E707" s="22">
        <v>992</v>
      </c>
      <c r="F707" s="22">
        <v>49</v>
      </c>
      <c r="G707" s="23">
        <v>0.70549464478103807</v>
      </c>
    </row>
    <row r="708" spans="1:7" x14ac:dyDescent="0.2">
      <c r="B708" s="21" t="s">
        <v>199</v>
      </c>
      <c r="C708" s="22">
        <v>39859</v>
      </c>
      <c r="D708" s="22">
        <v>2360</v>
      </c>
      <c r="E708" s="22">
        <v>969</v>
      </c>
      <c r="F708" s="22">
        <v>44</v>
      </c>
      <c r="G708" s="23">
        <v>0.56298022598870057</v>
      </c>
    </row>
    <row r="709" spans="1:7" x14ac:dyDescent="0.2">
      <c r="B709" s="21" t="s">
        <v>200</v>
      </c>
      <c r="C709" s="22">
        <v>17211</v>
      </c>
      <c r="D709" s="22">
        <v>1840</v>
      </c>
      <c r="E709" s="22">
        <v>800</v>
      </c>
      <c r="F709" s="22">
        <v>31</v>
      </c>
      <c r="G709" s="23">
        <v>0.30173562412342214</v>
      </c>
    </row>
    <row r="710" spans="1:7" x14ac:dyDescent="0.2">
      <c r="B710" s="21" t="s">
        <v>201</v>
      </c>
      <c r="C710" s="22">
        <v>6655</v>
      </c>
      <c r="D710" s="22">
        <v>1425</v>
      </c>
      <c r="E710" s="22">
        <v>633</v>
      </c>
      <c r="F710" s="22">
        <v>22</v>
      </c>
      <c r="G710" s="23">
        <v>0.15567251461988305</v>
      </c>
    </row>
    <row r="711" spans="1:7" x14ac:dyDescent="0.2">
      <c r="B711" s="21" t="s">
        <v>202</v>
      </c>
      <c r="C711" s="22">
        <v>2781</v>
      </c>
      <c r="D711" s="22">
        <v>975</v>
      </c>
      <c r="E711" s="22">
        <v>433</v>
      </c>
      <c r="F711" s="22">
        <v>15</v>
      </c>
      <c r="G711" s="23">
        <v>9.2009925558312652E-2</v>
      </c>
    </row>
    <row r="712" spans="1:7" x14ac:dyDescent="0.2">
      <c r="C712" s="19"/>
      <c r="G712" s="20"/>
    </row>
    <row r="713" spans="1:7" x14ac:dyDescent="0.2">
      <c r="A713" s="60">
        <v>2023</v>
      </c>
      <c r="B713" s="60"/>
      <c r="C713" s="81"/>
      <c r="D713" s="60"/>
      <c r="E713" s="60"/>
      <c r="F713" s="60"/>
      <c r="G713" s="82"/>
    </row>
    <row r="714" spans="1:7" x14ac:dyDescent="0.2">
      <c r="B714" s="42" t="s">
        <v>209</v>
      </c>
      <c r="C714" s="43" t="s">
        <v>12</v>
      </c>
      <c r="D714" s="43" t="s">
        <v>13</v>
      </c>
      <c r="E714" s="43" t="s">
        <v>9</v>
      </c>
      <c r="F714" s="43" t="s">
        <v>141</v>
      </c>
      <c r="G714" s="44" t="s">
        <v>163</v>
      </c>
    </row>
    <row r="715" spans="1:7" x14ac:dyDescent="0.2">
      <c r="B715" s="45" t="s">
        <v>17</v>
      </c>
      <c r="C715" s="46">
        <v>2327</v>
      </c>
      <c r="D715" s="46">
        <v>1006</v>
      </c>
      <c r="E715" s="46">
        <v>424</v>
      </c>
      <c r="F715">
        <v>18</v>
      </c>
      <c r="G715" s="47">
        <v>7.4616815237606618E-2</v>
      </c>
    </row>
    <row r="716" spans="1:7" x14ac:dyDescent="0.2">
      <c r="B716" s="45" t="s">
        <v>19</v>
      </c>
      <c r="C716" s="46">
        <v>8816</v>
      </c>
      <c r="D716" s="46">
        <v>1432</v>
      </c>
      <c r="E716" s="46">
        <v>634</v>
      </c>
      <c r="F716">
        <v>21</v>
      </c>
      <c r="G716" s="47">
        <v>0.21987230646448525</v>
      </c>
    </row>
    <row r="717" spans="1:7" x14ac:dyDescent="0.2">
      <c r="B717" s="45" t="s">
        <v>21</v>
      </c>
      <c r="C717" s="46">
        <v>10481</v>
      </c>
      <c r="D717" s="46">
        <v>1346</v>
      </c>
      <c r="E717" s="46">
        <v>601</v>
      </c>
      <c r="F717">
        <v>23</v>
      </c>
      <c r="G717" s="47">
        <v>0.25118631069357233</v>
      </c>
    </row>
    <row r="718" spans="1:7" x14ac:dyDescent="0.2">
      <c r="B718" s="45" t="s">
        <v>23</v>
      </c>
      <c r="C718" s="46">
        <v>14281</v>
      </c>
      <c r="D718" s="46">
        <v>1711</v>
      </c>
      <c r="E718" s="46">
        <v>744</v>
      </c>
      <c r="F718">
        <v>27</v>
      </c>
      <c r="G718" s="47">
        <v>0.27821936489382426</v>
      </c>
    </row>
    <row r="719" spans="1:7" x14ac:dyDescent="0.2">
      <c r="B719" s="45" t="s">
        <v>24</v>
      </c>
      <c r="C719" s="46">
        <v>30471</v>
      </c>
      <c r="D719" s="46">
        <v>2121</v>
      </c>
      <c r="E719" s="46">
        <v>901</v>
      </c>
      <c r="F719">
        <v>38</v>
      </c>
      <c r="G719" s="47">
        <v>0.46343021398914086</v>
      </c>
    </row>
    <row r="720" spans="1:7" x14ac:dyDescent="0.2">
      <c r="B720" s="45" t="s">
        <v>25</v>
      </c>
      <c r="C720" s="46">
        <v>45689</v>
      </c>
      <c r="D720" s="46">
        <v>2422</v>
      </c>
      <c r="E720" s="46">
        <v>996</v>
      </c>
      <c r="F720">
        <v>44</v>
      </c>
      <c r="G720" s="47">
        <v>0.62880539499036614</v>
      </c>
    </row>
    <row r="721" spans="2:7" x14ac:dyDescent="0.2">
      <c r="B721" s="45" t="s">
        <v>27</v>
      </c>
      <c r="C721" s="46">
        <v>55016</v>
      </c>
      <c r="D721" s="46">
        <v>2645</v>
      </c>
      <c r="E721" s="46">
        <v>1015</v>
      </c>
      <c r="F721">
        <v>50</v>
      </c>
      <c r="G721" s="47">
        <v>0.67096774193548392</v>
      </c>
    </row>
    <row r="722" spans="2:7" x14ac:dyDescent="0.2">
      <c r="B722" s="45" t="s">
        <v>28</v>
      </c>
      <c r="C722" s="46">
        <v>59708</v>
      </c>
      <c r="D722" s="46">
        <v>2636</v>
      </c>
      <c r="E722" s="46">
        <v>1015</v>
      </c>
      <c r="F722">
        <v>49</v>
      </c>
      <c r="G722" s="47">
        <v>0.73067697880464044</v>
      </c>
    </row>
    <row r="723" spans="2:7" x14ac:dyDescent="0.2">
      <c r="B723" s="45" t="s">
        <v>29</v>
      </c>
      <c r="C723" s="46">
        <v>43350</v>
      </c>
      <c r="D723" s="46">
        <v>2470</v>
      </c>
      <c r="E723" s="46">
        <v>984</v>
      </c>
      <c r="F723">
        <v>43</v>
      </c>
      <c r="G723" s="47">
        <v>0.58502024291497978</v>
      </c>
    </row>
    <row r="724" spans="2:7" x14ac:dyDescent="0.2">
      <c r="B724" s="45" t="s">
        <v>30</v>
      </c>
      <c r="C724" s="46">
        <v>24503</v>
      </c>
      <c r="D724" s="46">
        <v>1717</v>
      </c>
      <c r="E724" s="46">
        <v>741</v>
      </c>
      <c r="F724">
        <v>29</v>
      </c>
      <c r="G724" s="47">
        <v>0.46034907096022692</v>
      </c>
    </row>
    <row r="725" spans="2:7" x14ac:dyDescent="0.2">
      <c r="B725" s="45" t="s">
        <v>31</v>
      </c>
      <c r="C725" s="46">
        <v>8749</v>
      </c>
      <c r="D725" s="46">
        <v>1611</v>
      </c>
      <c r="E725" s="46">
        <v>698</v>
      </c>
      <c r="F725">
        <v>25</v>
      </c>
      <c r="G725" s="47">
        <v>0.18102627767432236</v>
      </c>
    </row>
    <row r="726" spans="2:7" x14ac:dyDescent="0.2">
      <c r="B726" s="48" t="s">
        <v>32</v>
      </c>
      <c r="C726" s="49">
        <v>3569</v>
      </c>
      <c r="D726" s="49">
        <v>1398</v>
      </c>
      <c r="E726" s="49">
        <v>625</v>
      </c>
      <c r="F726" s="50">
        <v>18</v>
      </c>
      <c r="G726" s="51">
        <v>8.2352669712492499E-2</v>
      </c>
    </row>
  </sheetData>
  <mergeCells count="13">
    <mergeCell ref="AT7:AV7"/>
    <mergeCell ref="AB7:AD7"/>
    <mergeCell ref="AE7:AG7"/>
    <mergeCell ref="AH7:AJ7"/>
    <mergeCell ref="AK7:AM7"/>
    <mergeCell ref="AN7:AP7"/>
    <mergeCell ref="AQ7:AS7"/>
    <mergeCell ref="J7:L7"/>
    <mergeCell ref="M7:O7"/>
    <mergeCell ref="P7:R7"/>
    <mergeCell ref="S7:U7"/>
    <mergeCell ref="V7:X7"/>
    <mergeCell ref="Y7:AA7"/>
  </mergeCells>
  <hyperlinks>
    <hyperlink ref="H4" r:id="rId1" xr:uid="{BF52FC82-8A38-CA49-B26D-62BC9FA7C809}"/>
  </hyperlinks>
  <pageMargins left="0.7" right="0.7" top="0.75" bottom="0.75" header="0.3" footer="0.3"/>
  <pageSetup paperSize="9" orientation="portrait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Z370"/>
  <sheetViews>
    <sheetView topLeftCell="A156" zoomScaleNormal="100" workbookViewId="0">
      <selection activeCell="B210" sqref="B210:F223"/>
    </sheetView>
  </sheetViews>
  <sheetFormatPr baseColWidth="10" defaultColWidth="8.83203125" defaultRowHeight="15" x14ac:dyDescent="0.2"/>
  <cols>
    <col min="1" max="1" width="16.83203125" bestFit="1" customWidth="1"/>
    <col min="2" max="2" width="10" customWidth="1"/>
    <col min="7" max="7" width="10.6640625" customWidth="1"/>
    <col min="13" max="13" width="8.5" customWidth="1"/>
  </cols>
  <sheetData>
    <row r="1" spans="1:26" s="4" customFormat="1" ht="18" x14ac:dyDescent="0.2">
      <c r="A1" s="3" t="s">
        <v>0</v>
      </c>
    </row>
    <row r="2" spans="1:26" ht="18" x14ac:dyDescent="0.2">
      <c r="A2" s="2" t="s">
        <v>1</v>
      </c>
    </row>
    <row r="3" spans="1:26" x14ac:dyDescent="0.2">
      <c r="A3" s="1" t="s">
        <v>2</v>
      </c>
      <c r="B3" t="s">
        <v>212</v>
      </c>
      <c r="H3" t="s">
        <v>216</v>
      </c>
    </row>
    <row r="4" spans="1:26" x14ac:dyDescent="0.2">
      <c r="A4" s="1" t="s">
        <v>4</v>
      </c>
      <c r="B4" s="7" t="s">
        <v>213</v>
      </c>
      <c r="D4" t="s">
        <v>217</v>
      </c>
      <c r="H4" s="16" t="s">
        <v>3</v>
      </c>
    </row>
    <row r="5" spans="1:26" x14ac:dyDescent="0.2">
      <c r="A5" s="1"/>
      <c r="B5" s="7"/>
    </row>
    <row r="6" spans="1:26" x14ac:dyDescent="0.2">
      <c r="A6" s="1"/>
      <c r="B6" s="7"/>
    </row>
    <row r="7" spans="1:26" x14ac:dyDescent="0.2">
      <c r="A7" s="60">
        <v>2011</v>
      </c>
      <c r="B7" s="60"/>
      <c r="C7" s="60"/>
      <c r="D7" s="60"/>
      <c r="E7" s="60"/>
      <c r="G7" s="60" t="s">
        <v>142</v>
      </c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</row>
    <row r="8" spans="1:26" x14ac:dyDescent="0.2">
      <c r="B8" t="s">
        <v>6</v>
      </c>
      <c r="C8" t="s">
        <v>7</v>
      </c>
      <c r="D8" t="s">
        <v>10</v>
      </c>
    </row>
    <row r="9" spans="1:26" x14ac:dyDescent="0.2">
      <c r="A9" t="s">
        <v>15</v>
      </c>
      <c r="B9" t="s">
        <v>36</v>
      </c>
      <c r="C9">
        <v>85</v>
      </c>
      <c r="D9">
        <v>3</v>
      </c>
      <c r="G9" t="s">
        <v>12</v>
      </c>
      <c r="H9" t="s">
        <v>131</v>
      </c>
      <c r="I9" t="s">
        <v>132</v>
      </c>
      <c r="J9" t="s">
        <v>133</v>
      </c>
      <c r="K9" t="s">
        <v>134</v>
      </c>
      <c r="L9" t="s">
        <v>135</v>
      </c>
      <c r="M9" t="s">
        <v>136</v>
      </c>
      <c r="N9" t="s">
        <v>137</v>
      </c>
      <c r="O9" t="s">
        <v>138</v>
      </c>
      <c r="P9" t="s">
        <v>162</v>
      </c>
      <c r="Q9" t="s">
        <v>177</v>
      </c>
      <c r="R9" t="s">
        <v>190</v>
      </c>
      <c r="S9" t="s">
        <v>204</v>
      </c>
      <c r="T9" s="54" t="s">
        <v>210</v>
      </c>
    </row>
    <row r="10" spans="1:26" x14ac:dyDescent="0.2">
      <c r="A10" t="s">
        <v>18</v>
      </c>
      <c r="B10" t="s">
        <v>36</v>
      </c>
      <c r="C10">
        <v>1642</v>
      </c>
      <c r="D10">
        <v>5</v>
      </c>
      <c r="G10" t="s">
        <v>205</v>
      </c>
      <c r="S10">
        <v>1370</v>
      </c>
      <c r="T10" s="54">
        <v>2191</v>
      </c>
      <c r="W10" s="9"/>
      <c r="Z10" s="9"/>
    </row>
    <row r="11" spans="1:26" x14ac:dyDescent="0.2">
      <c r="A11" t="s">
        <v>139</v>
      </c>
      <c r="B11" t="s">
        <v>36</v>
      </c>
      <c r="C11">
        <v>688</v>
      </c>
      <c r="D11">
        <v>2</v>
      </c>
      <c r="G11" t="s">
        <v>24</v>
      </c>
      <c r="I11">
        <v>143</v>
      </c>
      <c r="K11">
        <v>539</v>
      </c>
      <c r="L11">
        <v>305</v>
      </c>
      <c r="M11">
        <v>934</v>
      </c>
      <c r="N11">
        <v>2734</v>
      </c>
      <c r="O11">
        <v>5021</v>
      </c>
      <c r="P11">
        <v>3969</v>
      </c>
      <c r="Q11">
        <v>516</v>
      </c>
      <c r="R11">
        <v>510</v>
      </c>
      <c r="S11">
        <v>2661</v>
      </c>
      <c r="T11" s="54">
        <v>4600</v>
      </c>
      <c r="W11" s="9"/>
      <c r="Z11" s="9"/>
    </row>
    <row r="12" spans="1:26" x14ac:dyDescent="0.2">
      <c r="C12">
        <f>SUM(C9:C11)</f>
        <v>2415</v>
      </c>
      <c r="D12">
        <f>SUM(D9:D11)</f>
        <v>10</v>
      </c>
      <c r="G12" t="s">
        <v>25</v>
      </c>
      <c r="H12">
        <v>2415</v>
      </c>
      <c r="I12">
        <v>3055</v>
      </c>
      <c r="J12">
        <v>5086</v>
      </c>
      <c r="K12">
        <v>11945</v>
      </c>
      <c r="L12">
        <v>7324</v>
      </c>
      <c r="M12">
        <v>9955</v>
      </c>
      <c r="N12">
        <v>8398</v>
      </c>
      <c r="O12">
        <v>10503</v>
      </c>
      <c r="P12">
        <v>9535</v>
      </c>
      <c r="Q12">
        <v>3454</v>
      </c>
      <c r="R12">
        <v>5024</v>
      </c>
      <c r="S12">
        <v>8818</v>
      </c>
      <c r="T12" s="54">
        <v>12291</v>
      </c>
      <c r="W12" s="9"/>
      <c r="Z12" s="9"/>
    </row>
    <row r="13" spans="1:26" x14ac:dyDescent="0.2">
      <c r="A13" t="s">
        <v>15</v>
      </c>
      <c r="B13" t="s">
        <v>37</v>
      </c>
      <c r="C13">
        <v>771</v>
      </c>
      <c r="D13">
        <v>5</v>
      </c>
      <c r="G13" t="s">
        <v>27</v>
      </c>
      <c r="H13">
        <f>C17</f>
        <v>442</v>
      </c>
      <c r="I13">
        <v>15171</v>
      </c>
      <c r="J13">
        <v>20772</v>
      </c>
      <c r="K13">
        <v>31818</v>
      </c>
      <c r="L13">
        <v>12983</v>
      </c>
      <c r="M13">
        <v>15358</v>
      </c>
      <c r="N13">
        <v>23288</v>
      </c>
      <c r="O13">
        <v>22214</v>
      </c>
      <c r="P13">
        <v>19435</v>
      </c>
      <c r="Q13">
        <v>10700</v>
      </c>
      <c r="R13">
        <v>22967</v>
      </c>
      <c r="S13">
        <v>28206</v>
      </c>
      <c r="T13" s="54">
        <v>26593</v>
      </c>
      <c r="W13" s="9"/>
      <c r="Z13" s="9"/>
    </row>
    <row r="14" spans="1:26" x14ac:dyDescent="0.2">
      <c r="A14" t="s">
        <v>18</v>
      </c>
      <c r="B14" t="s">
        <v>37</v>
      </c>
      <c r="C14">
        <v>11383</v>
      </c>
      <c r="D14">
        <v>6</v>
      </c>
      <c r="G14" t="s">
        <v>28</v>
      </c>
      <c r="H14">
        <f>C21</f>
        <v>51</v>
      </c>
      <c r="I14">
        <v>11731</v>
      </c>
      <c r="J14">
        <v>10294</v>
      </c>
      <c r="K14">
        <v>17029</v>
      </c>
      <c r="L14">
        <v>16890</v>
      </c>
      <c r="M14">
        <v>21157</v>
      </c>
      <c r="N14">
        <v>24288</v>
      </c>
      <c r="O14">
        <v>31244</v>
      </c>
      <c r="P14">
        <v>20812</v>
      </c>
      <c r="Q14">
        <v>11443</v>
      </c>
      <c r="R14">
        <v>17951</v>
      </c>
      <c r="S14">
        <v>22082</v>
      </c>
      <c r="T14" s="54">
        <v>31626</v>
      </c>
      <c r="W14" s="9"/>
      <c r="Z14" s="9"/>
    </row>
    <row r="15" spans="1:26" x14ac:dyDescent="0.2">
      <c r="A15" t="s">
        <v>139</v>
      </c>
      <c r="B15" t="s">
        <v>37</v>
      </c>
      <c r="C15">
        <v>3771</v>
      </c>
      <c r="D15">
        <v>2</v>
      </c>
      <c r="G15" t="s">
        <v>29</v>
      </c>
      <c r="H15">
        <f>C22</f>
        <v>0</v>
      </c>
      <c r="I15">
        <v>656</v>
      </c>
      <c r="K15">
        <v>48</v>
      </c>
      <c r="L15">
        <v>1182</v>
      </c>
      <c r="M15">
        <v>3346</v>
      </c>
      <c r="N15">
        <v>7366</v>
      </c>
      <c r="O15">
        <v>7795</v>
      </c>
      <c r="P15">
        <v>8156</v>
      </c>
      <c r="Q15">
        <v>885</v>
      </c>
      <c r="R15">
        <v>3747</v>
      </c>
      <c r="S15">
        <v>7083</v>
      </c>
      <c r="T15" s="54"/>
      <c r="W15" s="9"/>
      <c r="Z15" s="9"/>
    </row>
    <row r="16" spans="1:26" x14ac:dyDescent="0.2">
      <c r="C16">
        <f>SUM(C13:C15)</f>
        <v>15925</v>
      </c>
      <c r="D16">
        <f>SUM(D13:D15)</f>
        <v>13</v>
      </c>
      <c r="G16" t="s">
        <v>30</v>
      </c>
      <c r="R16">
        <v>1616</v>
      </c>
      <c r="S16">
        <v>1705</v>
      </c>
      <c r="T16" s="54">
        <v>2192</v>
      </c>
      <c r="W16" s="9"/>
      <c r="Z16" s="9"/>
    </row>
    <row r="17" spans="1:26" x14ac:dyDescent="0.2">
      <c r="A17" t="s">
        <v>15</v>
      </c>
      <c r="B17" t="s">
        <v>38</v>
      </c>
      <c r="C17">
        <v>442</v>
      </c>
      <c r="D17">
        <v>5</v>
      </c>
      <c r="G17" t="s">
        <v>31</v>
      </c>
      <c r="R17">
        <v>271</v>
      </c>
      <c r="S17">
        <v>695</v>
      </c>
      <c r="T17" s="54">
        <v>550</v>
      </c>
      <c r="W17" s="9"/>
      <c r="Z17" s="9"/>
    </row>
    <row r="18" spans="1:26" x14ac:dyDescent="0.2">
      <c r="A18" t="s">
        <v>18</v>
      </c>
      <c r="B18" t="s">
        <v>38</v>
      </c>
      <c r="C18">
        <v>7762</v>
      </c>
      <c r="D18">
        <v>6</v>
      </c>
      <c r="G18" t="s">
        <v>32</v>
      </c>
      <c r="R18">
        <v>53</v>
      </c>
      <c r="S18">
        <v>78</v>
      </c>
      <c r="T18" s="54">
        <v>153</v>
      </c>
      <c r="W18" s="9"/>
      <c r="Z18" s="9"/>
    </row>
    <row r="19" spans="1:26" x14ac:dyDescent="0.2">
      <c r="A19" t="s">
        <v>139</v>
      </c>
      <c r="B19" t="s">
        <v>38</v>
      </c>
      <c r="C19">
        <v>1634</v>
      </c>
      <c r="D19">
        <v>2</v>
      </c>
      <c r="G19" t="s">
        <v>140</v>
      </c>
      <c r="H19">
        <f t="shared" ref="H19:Q19" si="0">SUM(H11:H15)</f>
        <v>2908</v>
      </c>
      <c r="I19">
        <f t="shared" si="0"/>
        <v>30756</v>
      </c>
      <c r="J19">
        <f t="shared" si="0"/>
        <v>36152</v>
      </c>
      <c r="K19">
        <f t="shared" si="0"/>
        <v>61379</v>
      </c>
      <c r="L19">
        <f t="shared" si="0"/>
        <v>38684</v>
      </c>
      <c r="M19">
        <f t="shared" si="0"/>
        <v>50750</v>
      </c>
      <c r="N19">
        <f t="shared" si="0"/>
        <v>66074</v>
      </c>
      <c r="O19">
        <f t="shared" si="0"/>
        <v>76777</v>
      </c>
      <c r="P19">
        <f t="shared" si="0"/>
        <v>61907</v>
      </c>
      <c r="Q19">
        <f t="shared" si="0"/>
        <v>26998</v>
      </c>
      <c r="R19">
        <f>SUBTOTAL(109,R11:R18)</f>
        <v>52139</v>
      </c>
      <c r="S19">
        <f>SUBTOTAL(109,S11:S18)</f>
        <v>71328</v>
      </c>
      <c r="T19" s="54"/>
      <c r="W19" s="9"/>
      <c r="Z19" s="9"/>
    </row>
    <row r="20" spans="1:26" x14ac:dyDescent="0.2">
      <c r="C20">
        <f>SUM(C17:C19)</f>
        <v>9838</v>
      </c>
      <c r="D20">
        <f>SUM(D17:D19)</f>
        <v>13</v>
      </c>
      <c r="T20" s="9"/>
      <c r="W20" s="9"/>
      <c r="Z20" s="9"/>
    </row>
    <row r="21" spans="1:26" x14ac:dyDescent="0.2">
      <c r="B21" t="s">
        <v>39</v>
      </c>
      <c r="C21">
        <v>51</v>
      </c>
      <c r="D21">
        <v>2</v>
      </c>
      <c r="T21" s="9"/>
      <c r="W21" s="9"/>
      <c r="Z21" s="9"/>
    </row>
    <row r="22" spans="1:26" x14ac:dyDescent="0.2">
      <c r="A22" s="60">
        <v>2012</v>
      </c>
      <c r="B22" s="60"/>
      <c r="C22" s="60"/>
      <c r="D22" s="60"/>
      <c r="E22" s="60"/>
      <c r="W22" s="9"/>
      <c r="Z22" s="9"/>
    </row>
    <row r="23" spans="1:26" x14ac:dyDescent="0.2">
      <c r="B23" t="s">
        <v>50</v>
      </c>
      <c r="C23">
        <v>143</v>
      </c>
      <c r="D23">
        <v>2</v>
      </c>
      <c r="W23" s="9"/>
      <c r="Z23" s="9"/>
    </row>
    <row r="24" spans="1:26" x14ac:dyDescent="0.2">
      <c r="W24" s="9"/>
      <c r="Z24" s="9"/>
    </row>
    <row r="25" spans="1:26" x14ac:dyDescent="0.2">
      <c r="A25" t="s">
        <v>15</v>
      </c>
      <c r="B25" t="s">
        <v>51</v>
      </c>
      <c r="C25">
        <v>89</v>
      </c>
      <c r="D25">
        <v>5</v>
      </c>
    </row>
    <row r="26" spans="1:26" x14ac:dyDescent="0.2">
      <c r="A26" t="s">
        <v>18</v>
      </c>
      <c r="B26" t="s">
        <v>51</v>
      </c>
      <c r="C26">
        <v>1630</v>
      </c>
      <c r="D26">
        <v>6</v>
      </c>
    </row>
    <row r="27" spans="1:26" x14ac:dyDescent="0.2">
      <c r="A27" t="s">
        <v>139</v>
      </c>
      <c r="B27" t="s">
        <v>51</v>
      </c>
      <c r="C27">
        <v>1336</v>
      </c>
      <c r="D27">
        <v>2</v>
      </c>
    </row>
    <row r="28" spans="1:26" x14ac:dyDescent="0.2">
      <c r="C28">
        <f>SUM(C25:C27)</f>
        <v>3055</v>
      </c>
      <c r="D28">
        <f>SUM(D25:D27)</f>
        <v>13</v>
      </c>
    </row>
    <row r="29" spans="1:26" x14ac:dyDescent="0.2">
      <c r="A29" t="s">
        <v>15</v>
      </c>
      <c r="B29" t="s">
        <v>52</v>
      </c>
      <c r="C29">
        <v>1260</v>
      </c>
      <c r="D29">
        <v>6</v>
      </c>
    </row>
    <row r="30" spans="1:26" x14ac:dyDescent="0.2">
      <c r="A30" t="s">
        <v>18</v>
      </c>
      <c r="B30" t="s">
        <v>52</v>
      </c>
      <c r="C30">
        <v>10401</v>
      </c>
      <c r="D30">
        <v>6</v>
      </c>
    </row>
    <row r="31" spans="1:26" x14ac:dyDescent="0.2">
      <c r="A31" t="s">
        <v>139</v>
      </c>
      <c r="B31" t="s">
        <v>52</v>
      </c>
      <c r="C31">
        <v>3510</v>
      </c>
      <c r="D31">
        <v>2</v>
      </c>
    </row>
    <row r="32" spans="1:26" x14ac:dyDescent="0.2">
      <c r="C32">
        <f>SUM(C29:C31)</f>
        <v>15171</v>
      </c>
      <c r="D32">
        <f>SUM(D29:D31)</f>
        <v>14</v>
      </c>
    </row>
    <row r="33" spans="1:20" x14ac:dyDescent="0.2">
      <c r="A33" t="s">
        <v>15</v>
      </c>
      <c r="B33" t="s">
        <v>53</v>
      </c>
      <c r="C33">
        <v>1368</v>
      </c>
      <c r="D33">
        <v>6</v>
      </c>
    </row>
    <row r="34" spans="1:20" x14ac:dyDescent="0.2">
      <c r="A34" t="s">
        <v>18</v>
      </c>
      <c r="B34" t="s">
        <v>53</v>
      </c>
      <c r="C34">
        <v>2523</v>
      </c>
      <c r="D34">
        <v>2</v>
      </c>
    </row>
    <row r="35" spans="1:20" x14ac:dyDescent="0.2">
      <c r="A35" t="s">
        <v>139</v>
      </c>
      <c r="B35" t="s">
        <v>53</v>
      </c>
      <c r="C35">
        <v>7840</v>
      </c>
      <c r="D35">
        <v>6</v>
      </c>
      <c r="K35" s="34"/>
    </row>
    <row r="36" spans="1:20" x14ac:dyDescent="0.2">
      <c r="C36">
        <f>SUM(C33:C35)</f>
        <v>11731</v>
      </c>
      <c r="D36">
        <f>SUM(D33:D35)</f>
        <v>14</v>
      </c>
      <c r="K36" s="34"/>
    </row>
    <row r="37" spans="1:20" x14ac:dyDescent="0.2">
      <c r="B37" t="s">
        <v>54</v>
      </c>
      <c r="C37">
        <v>72</v>
      </c>
      <c r="D37">
        <v>2</v>
      </c>
    </row>
    <row r="38" spans="1:20" x14ac:dyDescent="0.2">
      <c r="B38" t="s">
        <v>54</v>
      </c>
      <c r="C38">
        <v>584</v>
      </c>
      <c r="D38">
        <v>4</v>
      </c>
    </row>
    <row r="39" spans="1:20" x14ac:dyDescent="0.2">
      <c r="C39">
        <f>SUM(C37:C38)</f>
        <v>656</v>
      </c>
      <c r="D39">
        <f>SUM(D37:D38)</f>
        <v>6</v>
      </c>
    </row>
    <row r="40" spans="1:20" x14ac:dyDescent="0.2">
      <c r="A40" s="60">
        <v>2013</v>
      </c>
      <c r="B40" s="60"/>
      <c r="C40" s="60"/>
      <c r="D40" s="60"/>
      <c r="E40" s="60"/>
    </row>
    <row r="41" spans="1:20" x14ac:dyDescent="0.2">
      <c r="A41" t="s">
        <v>15</v>
      </c>
      <c r="B41" t="s">
        <v>63</v>
      </c>
      <c r="C41">
        <v>245</v>
      </c>
      <c r="D41">
        <v>6</v>
      </c>
    </row>
    <row r="42" spans="1:20" x14ac:dyDescent="0.2">
      <c r="A42" t="s">
        <v>18</v>
      </c>
      <c r="B42" t="s">
        <v>63</v>
      </c>
      <c r="C42">
        <v>3583</v>
      </c>
      <c r="D42">
        <v>6</v>
      </c>
    </row>
    <row r="43" spans="1:20" x14ac:dyDescent="0.2">
      <c r="A43" t="s">
        <v>139</v>
      </c>
      <c r="B43" t="s">
        <v>63</v>
      </c>
      <c r="C43">
        <v>1258</v>
      </c>
      <c r="D43">
        <v>2</v>
      </c>
    </row>
    <row r="44" spans="1:20" x14ac:dyDescent="0.2">
      <c r="C44">
        <f>SUM(C41:C43)</f>
        <v>5086</v>
      </c>
      <c r="D44">
        <f>SUM(D41:D43)</f>
        <v>14</v>
      </c>
    </row>
    <row r="45" spans="1:20" x14ac:dyDescent="0.2">
      <c r="A45" t="s">
        <v>15</v>
      </c>
      <c r="B45" t="s">
        <v>64</v>
      </c>
      <c r="C45">
        <v>1620</v>
      </c>
      <c r="D45">
        <v>6</v>
      </c>
    </row>
    <row r="46" spans="1:20" x14ac:dyDescent="0.2">
      <c r="A46" t="s">
        <v>18</v>
      </c>
      <c r="B46" t="s">
        <v>64</v>
      </c>
      <c r="C46">
        <v>15255</v>
      </c>
      <c r="D46">
        <v>6</v>
      </c>
    </row>
    <row r="47" spans="1:20" x14ac:dyDescent="0.2">
      <c r="A47" t="s">
        <v>139</v>
      </c>
      <c r="B47" t="s">
        <v>64</v>
      </c>
      <c r="C47">
        <v>3897</v>
      </c>
      <c r="D47">
        <v>2</v>
      </c>
      <c r="G47" s="60" t="s">
        <v>214</v>
      </c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</row>
    <row r="48" spans="1:20" x14ac:dyDescent="0.2">
      <c r="C48">
        <f>SUM(C45:C47)</f>
        <v>20772</v>
      </c>
      <c r="D48">
        <f>SUM(D45:D47)</f>
        <v>14</v>
      </c>
    </row>
    <row r="49" spans="1:20" x14ac:dyDescent="0.2">
      <c r="A49" t="s">
        <v>15</v>
      </c>
      <c r="B49" t="s">
        <v>65</v>
      </c>
      <c r="C49">
        <v>688</v>
      </c>
      <c r="D49">
        <v>6</v>
      </c>
      <c r="G49" s="5" t="s">
        <v>141</v>
      </c>
      <c r="H49" t="s">
        <v>131</v>
      </c>
      <c r="I49" t="s">
        <v>132</v>
      </c>
      <c r="J49" t="s">
        <v>133</v>
      </c>
      <c r="K49" t="s">
        <v>134</v>
      </c>
      <c r="L49" t="s">
        <v>135</v>
      </c>
      <c r="M49" t="s">
        <v>136</v>
      </c>
      <c r="N49" t="s">
        <v>137</v>
      </c>
      <c r="O49" t="s">
        <v>138</v>
      </c>
      <c r="P49" t="s">
        <v>162</v>
      </c>
      <c r="Q49" t="s">
        <v>177</v>
      </c>
      <c r="R49" t="s">
        <v>190</v>
      </c>
      <c r="S49" t="s">
        <v>204</v>
      </c>
      <c r="T49" t="s">
        <v>210</v>
      </c>
    </row>
    <row r="50" spans="1:20" x14ac:dyDescent="0.2">
      <c r="A50" t="s">
        <v>18</v>
      </c>
      <c r="B50" t="s">
        <v>65</v>
      </c>
      <c r="C50">
        <v>7656</v>
      </c>
      <c r="D50">
        <v>6</v>
      </c>
      <c r="G50" t="s">
        <v>205</v>
      </c>
      <c r="S50">
        <v>3</v>
      </c>
      <c r="T50">
        <v>3</v>
      </c>
    </row>
    <row r="51" spans="1:20" x14ac:dyDescent="0.2">
      <c r="A51" t="s">
        <v>139</v>
      </c>
      <c r="B51" t="s">
        <v>65</v>
      </c>
      <c r="C51">
        <v>1950</v>
      </c>
      <c r="D51">
        <v>2</v>
      </c>
      <c r="G51" t="s">
        <v>24</v>
      </c>
      <c r="I51">
        <v>2</v>
      </c>
      <c r="K51">
        <v>4</v>
      </c>
      <c r="L51">
        <v>2</v>
      </c>
      <c r="M51">
        <v>2</v>
      </c>
      <c r="N51">
        <v>2</v>
      </c>
      <c r="O51">
        <v>2</v>
      </c>
      <c r="P51">
        <v>2</v>
      </c>
      <c r="Q51">
        <v>4</v>
      </c>
      <c r="R51">
        <v>4</v>
      </c>
      <c r="S51">
        <v>4</v>
      </c>
      <c r="T51">
        <v>4</v>
      </c>
    </row>
    <row r="52" spans="1:20" x14ac:dyDescent="0.2">
      <c r="C52">
        <f>SUM(C49:C51)</f>
        <v>10294</v>
      </c>
      <c r="D52">
        <f>SUM(D49:D51)</f>
        <v>14</v>
      </c>
      <c r="G52" s="5" t="s">
        <v>25</v>
      </c>
      <c r="H52">
        <v>10</v>
      </c>
      <c r="I52">
        <v>13</v>
      </c>
      <c r="J52">
        <v>14</v>
      </c>
      <c r="K52">
        <v>13</v>
      </c>
      <c r="L52">
        <v>12</v>
      </c>
      <c r="M52">
        <v>12</v>
      </c>
      <c r="N52">
        <v>11</v>
      </c>
      <c r="O52">
        <v>10</v>
      </c>
      <c r="P52">
        <v>10</v>
      </c>
      <c r="Q52">
        <v>9</v>
      </c>
      <c r="R52">
        <v>9</v>
      </c>
      <c r="S52">
        <v>8</v>
      </c>
      <c r="T52">
        <v>10</v>
      </c>
    </row>
    <row r="53" spans="1:20" x14ac:dyDescent="0.2">
      <c r="A53" s="60">
        <v>2014</v>
      </c>
      <c r="B53" s="60"/>
      <c r="C53" s="60"/>
      <c r="D53" s="60"/>
      <c r="E53" s="60"/>
      <c r="G53" t="s">
        <v>27</v>
      </c>
      <c r="H53">
        <v>13</v>
      </c>
      <c r="I53">
        <v>14</v>
      </c>
      <c r="J53">
        <v>14</v>
      </c>
      <c r="K53">
        <v>15</v>
      </c>
      <c r="L53">
        <v>13</v>
      </c>
      <c r="M53">
        <v>13</v>
      </c>
      <c r="N53">
        <v>12</v>
      </c>
      <c r="O53">
        <v>11</v>
      </c>
      <c r="P53">
        <v>11</v>
      </c>
      <c r="Q53">
        <v>11</v>
      </c>
      <c r="R53">
        <v>10</v>
      </c>
      <c r="S53">
        <v>10</v>
      </c>
      <c r="T53">
        <v>10</v>
      </c>
    </row>
    <row r="54" spans="1:20" x14ac:dyDescent="0.2">
      <c r="B54" t="s">
        <v>74</v>
      </c>
      <c r="C54">
        <v>65</v>
      </c>
      <c r="D54">
        <v>2</v>
      </c>
      <c r="G54" t="s">
        <v>28</v>
      </c>
      <c r="H54">
        <v>13</v>
      </c>
      <c r="I54">
        <v>14</v>
      </c>
      <c r="J54">
        <v>14</v>
      </c>
      <c r="K54">
        <v>15</v>
      </c>
      <c r="L54">
        <v>13</v>
      </c>
      <c r="M54">
        <v>13</v>
      </c>
      <c r="N54">
        <v>12</v>
      </c>
      <c r="O54">
        <v>9</v>
      </c>
      <c r="P54" s="18">
        <v>11</v>
      </c>
      <c r="Q54" s="18">
        <v>11</v>
      </c>
      <c r="R54">
        <v>10</v>
      </c>
      <c r="S54">
        <v>10</v>
      </c>
      <c r="T54">
        <v>10</v>
      </c>
    </row>
    <row r="55" spans="1:20" x14ac:dyDescent="0.2">
      <c r="B55" t="s">
        <v>74</v>
      </c>
      <c r="C55">
        <v>474</v>
      </c>
      <c r="D55">
        <v>2</v>
      </c>
      <c r="G55" t="s">
        <v>29</v>
      </c>
      <c r="H55">
        <v>2</v>
      </c>
      <c r="I55">
        <v>6</v>
      </c>
      <c r="K55">
        <v>2</v>
      </c>
      <c r="L55">
        <v>5</v>
      </c>
      <c r="M55">
        <v>6</v>
      </c>
      <c r="N55">
        <v>7</v>
      </c>
      <c r="O55">
        <v>7</v>
      </c>
      <c r="P55" s="18">
        <v>7</v>
      </c>
      <c r="Q55" s="18">
        <v>8</v>
      </c>
      <c r="R55">
        <v>6</v>
      </c>
      <c r="S55">
        <v>6</v>
      </c>
      <c r="T55">
        <v>5</v>
      </c>
    </row>
    <row r="56" spans="1:20" x14ac:dyDescent="0.2">
      <c r="C56">
        <f>SUM(C54:C55)</f>
        <v>539</v>
      </c>
      <c r="D56">
        <f>SUM(D54:D55)</f>
        <v>4</v>
      </c>
      <c r="G56" t="s">
        <v>30</v>
      </c>
      <c r="P56" s="6"/>
      <c r="Q56" s="6"/>
      <c r="R56">
        <v>3</v>
      </c>
      <c r="S56">
        <v>3</v>
      </c>
      <c r="T56">
        <v>3</v>
      </c>
    </row>
    <row r="57" spans="1:20" x14ac:dyDescent="0.2">
      <c r="A57" t="s">
        <v>15</v>
      </c>
      <c r="B57" t="s">
        <v>75</v>
      </c>
      <c r="C57">
        <v>4290</v>
      </c>
      <c r="D57">
        <v>5</v>
      </c>
      <c r="G57" t="s">
        <v>31</v>
      </c>
      <c r="P57" s="9"/>
      <c r="R57">
        <v>3</v>
      </c>
      <c r="S57">
        <v>3</v>
      </c>
      <c r="T57">
        <v>3</v>
      </c>
    </row>
    <row r="58" spans="1:20" x14ac:dyDescent="0.2">
      <c r="A58" t="s">
        <v>18</v>
      </c>
      <c r="B58" t="s">
        <v>75</v>
      </c>
      <c r="C58">
        <v>4253</v>
      </c>
      <c r="D58">
        <v>6</v>
      </c>
      <c r="G58" t="s">
        <v>32</v>
      </c>
      <c r="P58" s="9"/>
      <c r="R58">
        <v>3</v>
      </c>
      <c r="S58">
        <v>2</v>
      </c>
      <c r="T58">
        <v>2</v>
      </c>
    </row>
    <row r="59" spans="1:20" x14ac:dyDescent="0.2">
      <c r="A59" t="s">
        <v>139</v>
      </c>
      <c r="B59" t="s">
        <v>75</v>
      </c>
      <c r="C59">
        <v>3402</v>
      </c>
      <c r="D59">
        <v>2</v>
      </c>
    </row>
    <row r="60" spans="1:20" x14ac:dyDescent="0.2">
      <c r="C60">
        <f>SUM(C57:C59)</f>
        <v>11945</v>
      </c>
      <c r="D60">
        <f>SUM(D57:D59)</f>
        <v>13</v>
      </c>
    </row>
    <row r="61" spans="1:20" x14ac:dyDescent="0.2">
      <c r="A61" t="s">
        <v>15</v>
      </c>
      <c r="B61" t="s">
        <v>76</v>
      </c>
      <c r="C61">
        <v>12642</v>
      </c>
      <c r="D61">
        <v>7</v>
      </c>
    </row>
    <row r="62" spans="1:20" x14ac:dyDescent="0.2">
      <c r="A62" t="s">
        <v>18</v>
      </c>
      <c r="B62" t="s">
        <v>76</v>
      </c>
      <c r="C62">
        <v>9515</v>
      </c>
      <c r="D62">
        <v>6</v>
      </c>
    </row>
    <row r="63" spans="1:20" x14ac:dyDescent="0.2">
      <c r="A63" t="s">
        <v>139</v>
      </c>
      <c r="B63" t="s">
        <v>76</v>
      </c>
      <c r="C63">
        <v>9661</v>
      </c>
      <c r="D63">
        <v>2</v>
      </c>
    </row>
    <row r="64" spans="1:20" x14ac:dyDescent="0.2">
      <c r="C64">
        <f>SUM(C61:C63)</f>
        <v>31818</v>
      </c>
      <c r="D64">
        <f>SUM(D61:D63)</f>
        <v>15</v>
      </c>
    </row>
    <row r="65" spans="1:13" x14ac:dyDescent="0.2">
      <c r="A65" t="s">
        <v>15</v>
      </c>
      <c r="B65" t="s">
        <v>77</v>
      </c>
      <c r="C65">
        <v>8604</v>
      </c>
      <c r="D65">
        <v>7</v>
      </c>
    </row>
    <row r="66" spans="1:13" x14ac:dyDescent="0.2">
      <c r="A66" t="s">
        <v>18</v>
      </c>
      <c r="B66" t="s">
        <v>77</v>
      </c>
      <c r="C66">
        <v>3576</v>
      </c>
      <c r="D66">
        <v>6</v>
      </c>
    </row>
    <row r="67" spans="1:13" x14ac:dyDescent="0.2">
      <c r="A67" t="s">
        <v>139</v>
      </c>
      <c r="B67" t="s">
        <v>77</v>
      </c>
      <c r="C67">
        <v>4849</v>
      </c>
      <c r="D67">
        <v>2</v>
      </c>
    </row>
    <row r="68" spans="1:13" x14ac:dyDescent="0.2">
      <c r="C68">
        <f>SUM(C65:C67)</f>
        <v>17029</v>
      </c>
      <c r="D68">
        <f>SUM(D65:D67)</f>
        <v>15</v>
      </c>
    </row>
    <row r="69" spans="1:13" x14ac:dyDescent="0.2">
      <c r="B69" t="s">
        <v>78</v>
      </c>
      <c r="C69">
        <v>48</v>
      </c>
      <c r="D69">
        <v>2</v>
      </c>
    </row>
    <row r="70" spans="1:13" x14ac:dyDescent="0.2">
      <c r="C70">
        <f>SUM(C69)</f>
        <v>48</v>
      </c>
      <c r="D70">
        <f>SUM(D69)</f>
        <v>2</v>
      </c>
    </row>
    <row r="71" spans="1:13" x14ac:dyDescent="0.2">
      <c r="A71" s="60">
        <v>2015</v>
      </c>
      <c r="B71" s="60"/>
      <c r="C71" s="60"/>
      <c r="D71" s="60"/>
      <c r="E71" s="60"/>
    </row>
    <row r="72" spans="1:13" x14ac:dyDescent="0.2">
      <c r="B72" t="s">
        <v>86</v>
      </c>
      <c r="C72">
        <v>305</v>
      </c>
      <c r="D72">
        <v>2</v>
      </c>
    </row>
    <row r="73" spans="1:13" x14ac:dyDescent="0.2">
      <c r="C73">
        <f>SUM(C72)</f>
        <v>305</v>
      </c>
      <c r="D73">
        <f>SUM(D72)</f>
        <v>2</v>
      </c>
    </row>
    <row r="74" spans="1:13" x14ac:dyDescent="0.2">
      <c r="A74" t="s">
        <v>15</v>
      </c>
      <c r="B74" t="s">
        <v>87</v>
      </c>
      <c r="C74">
        <v>348</v>
      </c>
      <c r="D74">
        <v>4</v>
      </c>
      <c r="H74" s="9"/>
      <c r="I74" s="9"/>
      <c r="J74" s="9"/>
      <c r="K74" s="9"/>
      <c r="L74" s="9"/>
      <c r="M74" s="9"/>
    </row>
    <row r="75" spans="1:13" x14ac:dyDescent="0.2">
      <c r="A75" t="s">
        <v>18</v>
      </c>
      <c r="B75" t="s">
        <v>87</v>
      </c>
      <c r="C75">
        <v>3489</v>
      </c>
      <c r="D75">
        <v>6</v>
      </c>
      <c r="H75" s="9"/>
      <c r="I75" s="9"/>
      <c r="J75" s="9"/>
      <c r="K75" s="9"/>
      <c r="L75" s="9"/>
      <c r="M75" s="9"/>
    </row>
    <row r="76" spans="1:13" x14ac:dyDescent="0.2">
      <c r="A76" t="s">
        <v>139</v>
      </c>
      <c r="B76" t="s">
        <v>87</v>
      </c>
      <c r="C76">
        <v>3487</v>
      </c>
      <c r="D76">
        <v>2</v>
      </c>
      <c r="H76" s="9"/>
      <c r="I76" s="9"/>
      <c r="J76" s="9"/>
      <c r="K76" s="9"/>
      <c r="L76" s="9"/>
      <c r="M76" s="9"/>
    </row>
    <row r="77" spans="1:13" x14ac:dyDescent="0.2">
      <c r="C77">
        <f>SUM(C74:C76)</f>
        <v>7324</v>
      </c>
      <c r="D77">
        <f>SUM(D74:D76)</f>
        <v>12</v>
      </c>
      <c r="H77" s="9"/>
      <c r="I77" s="9"/>
      <c r="J77" s="9"/>
      <c r="K77" s="9"/>
      <c r="L77" s="9"/>
      <c r="M77" s="9"/>
    </row>
    <row r="78" spans="1:13" x14ac:dyDescent="0.2">
      <c r="A78" t="s">
        <v>15</v>
      </c>
      <c r="B78" t="s">
        <v>88</v>
      </c>
      <c r="C78">
        <v>609</v>
      </c>
      <c r="D78">
        <v>5</v>
      </c>
      <c r="H78" s="9"/>
      <c r="I78" s="9"/>
      <c r="J78" s="9"/>
      <c r="K78" s="9"/>
      <c r="L78" s="9"/>
      <c r="M78" s="9"/>
    </row>
    <row r="79" spans="1:13" x14ac:dyDescent="0.2">
      <c r="A79" t="s">
        <v>18</v>
      </c>
      <c r="B79" t="s">
        <v>88</v>
      </c>
      <c r="C79">
        <v>7158</v>
      </c>
      <c r="D79">
        <v>6</v>
      </c>
      <c r="H79" s="9"/>
      <c r="I79" s="9"/>
      <c r="J79" s="9"/>
      <c r="K79" s="9"/>
      <c r="L79" s="9"/>
      <c r="M79" s="9"/>
    </row>
    <row r="80" spans="1:13" x14ac:dyDescent="0.2">
      <c r="A80" t="s">
        <v>139</v>
      </c>
      <c r="B80" t="s">
        <v>88</v>
      </c>
      <c r="C80">
        <v>5216</v>
      </c>
      <c r="D80">
        <v>2</v>
      </c>
      <c r="H80" s="9"/>
      <c r="I80" s="9"/>
      <c r="J80" s="9"/>
      <c r="K80" s="9"/>
      <c r="L80" s="9"/>
      <c r="M80" s="9"/>
    </row>
    <row r="81" spans="1:13" x14ac:dyDescent="0.2">
      <c r="C81">
        <f>SUM(C78:C80)</f>
        <v>12983</v>
      </c>
      <c r="D81">
        <f>SUM(D78:D80)</f>
        <v>13</v>
      </c>
      <c r="H81" s="9"/>
      <c r="I81" s="9"/>
      <c r="J81" s="9"/>
      <c r="K81" s="9"/>
      <c r="L81" s="9"/>
      <c r="M81" s="9"/>
    </row>
    <row r="82" spans="1:13" x14ac:dyDescent="0.2">
      <c r="A82" t="s">
        <v>15</v>
      </c>
      <c r="B82" t="s">
        <v>89</v>
      </c>
      <c r="C82">
        <v>4155</v>
      </c>
      <c r="D82">
        <v>5</v>
      </c>
      <c r="H82" s="9"/>
      <c r="I82" s="9"/>
      <c r="J82" s="9"/>
      <c r="K82" s="9"/>
      <c r="L82" s="9"/>
      <c r="M82" s="9"/>
    </row>
    <row r="83" spans="1:13" x14ac:dyDescent="0.2">
      <c r="A83" t="s">
        <v>18</v>
      </c>
      <c r="B83" t="s">
        <v>89</v>
      </c>
      <c r="C83">
        <v>6434</v>
      </c>
      <c r="D83">
        <v>6</v>
      </c>
      <c r="H83" s="9"/>
      <c r="I83" s="9"/>
      <c r="J83" s="9"/>
      <c r="K83" s="9"/>
      <c r="L83" s="9"/>
      <c r="M83" s="9"/>
    </row>
    <row r="84" spans="1:13" x14ac:dyDescent="0.2">
      <c r="A84" t="s">
        <v>139</v>
      </c>
      <c r="B84" t="s">
        <v>89</v>
      </c>
      <c r="C84">
        <v>6301</v>
      </c>
      <c r="D84">
        <v>2</v>
      </c>
      <c r="H84" s="9"/>
      <c r="I84" s="9"/>
      <c r="J84" s="9"/>
      <c r="K84" s="9"/>
      <c r="L84" s="9"/>
      <c r="M84" s="9"/>
    </row>
    <row r="85" spans="1:13" x14ac:dyDescent="0.2">
      <c r="C85">
        <f>SUM(C82:C84)</f>
        <v>16890</v>
      </c>
      <c r="D85">
        <f>SUM(D82:D84)</f>
        <v>13</v>
      </c>
      <c r="H85" s="9"/>
      <c r="I85" s="9"/>
      <c r="J85" s="9"/>
      <c r="K85" s="9"/>
      <c r="L85" s="9"/>
      <c r="M85" s="9"/>
    </row>
    <row r="86" spans="1:13" x14ac:dyDescent="0.2">
      <c r="B86" t="s">
        <v>90</v>
      </c>
      <c r="C86">
        <v>97</v>
      </c>
      <c r="D86">
        <v>2</v>
      </c>
      <c r="H86" s="9"/>
      <c r="I86" s="9"/>
      <c r="J86" s="9"/>
      <c r="K86" s="9"/>
      <c r="L86" s="9"/>
      <c r="M86" s="9"/>
    </row>
    <row r="87" spans="1:13" x14ac:dyDescent="0.2">
      <c r="B87" t="s">
        <v>90</v>
      </c>
      <c r="C87">
        <v>1085</v>
      </c>
      <c r="D87">
        <v>3</v>
      </c>
      <c r="H87" s="9"/>
      <c r="I87" s="9"/>
      <c r="J87" s="9"/>
      <c r="K87" s="9"/>
      <c r="L87" s="9"/>
      <c r="M87" s="9"/>
    </row>
    <row r="88" spans="1:13" x14ac:dyDescent="0.2">
      <c r="C88">
        <f>SUM(C86:C87)</f>
        <v>1182</v>
      </c>
      <c r="D88">
        <f>SUM(D86:D87)</f>
        <v>5</v>
      </c>
    </row>
    <row r="89" spans="1:13" x14ac:dyDescent="0.2">
      <c r="A89" s="60">
        <v>2016</v>
      </c>
      <c r="B89" s="60"/>
      <c r="C89" s="60"/>
      <c r="D89" s="60"/>
      <c r="E89" s="60"/>
    </row>
    <row r="90" spans="1:13" x14ac:dyDescent="0.2">
      <c r="B90" t="s">
        <v>98</v>
      </c>
      <c r="C90">
        <v>934</v>
      </c>
      <c r="D90">
        <v>2</v>
      </c>
    </row>
    <row r="91" spans="1:13" x14ac:dyDescent="0.2">
      <c r="C91">
        <f>SUM(C90)</f>
        <v>934</v>
      </c>
      <c r="D91">
        <f>SUM(D90)</f>
        <v>2</v>
      </c>
    </row>
    <row r="92" spans="1:13" x14ac:dyDescent="0.2">
      <c r="A92" t="s">
        <v>15</v>
      </c>
      <c r="B92" t="s">
        <v>99</v>
      </c>
      <c r="C92">
        <v>564</v>
      </c>
      <c r="D92">
        <v>4</v>
      </c>
    </row>
    <row r="93" spans="1:13" x14ac:dyDescent="0.2">
      <c r="A93" t="s">
        <v>18</v>
      </c>
      <c r="B93" t="s">
        <v>99</v>
      </c>
      <c r="C93">
        <v>4780</v>
      </c>
      <c r="D93">
        <v>6</v>
      </c>
    </row>
    <row r="94" spans="1:13" x14ac:dyDescent="0.2">
      <c r="A94" t="s">
        <v>139</v>
      </c>
      <c r="B94" t="s">
        <v>99</v>
      </c>
      <c r="C94">
        <v>4611</v>
      </c>
      <c r="D94">
        <v>2</v>
      </c>
    </row>
    <row r="95" spans="1:13" x14ac:dyDescent="0.2">
      <c r="C95">
        <f>SUM(C92:C94)</f>
        <v>9955</v>
      </c>
      <c r="D95">
        <f>SUM(D92:D94)</f>
        <v>12</v>
      </c>
    </row>
    <row r="96" spans="1:13" x14ac:dyDescent="0.2">
      <c r="A96" t="s">
        <v>15</v>
      </c>
      <c r="B96" t="s">
        <v>100</v>
      </c>
      <c r="C96">
        <v>1876</v>
      </c>
      <c r="D96">
        <v>5</v>
      </c>
    </row>
    <row r="97" spans="1:5" x14ac:dyDescent="0.2">
      <c r="A97" t="s">
        <v>18</v>
      </c>
      <c r="B97" t="s">
        <v>100</v>
      </c>
      <c r="C97">
        <v>8347</v>
      </c>
      <c r="D97">
        <v>6</v>
      </c>
    </row>
    <row r="98" spans="1:5" x14ac:dyDescent="0.2">
      <c r="A98" t="s">
        <v>139</v>
      </c>
      <c r="B98" t="s">
        <v>100</v>
      </c>
      <c r="C98">
        <v>5135</v>
      </c>
      <c r="D98">
        <v>2</v>
      </c>
    </row>
    <row r="99" spans="1:5" x14ac:dyDescent="0.2">
      <c r="C99">
        <f>SUM(C96:C98)</f>
        <v>15358</v>
      </c>
      <c r="D99">
        <f>SUM(D96:D98)</f>
        <v>13</v>
      </c>
    </row>
    <row r="100" spans="1:5" x14ac:dyDescent="0.2">
      <c r="A100" t="s">
        <v>15</v>
      </c>
      <c r="B100" t="s">
        <v>101</v>
      </c>
      <c r="C100">
        <v>5681</v>
      </c>
      <c r="D100">
        <v>5</v>
      </c>
    </row>
    <row r="101" spans="1:5" x14ac:dyDescent="0.2">
      <c r="A101" t="s">
        <v>18</v>
      </c>
      <c r="B101" t="s">
        <v>101</v>
      </c>
      <c r="C101">
        <v>7340</v>
      </c>
      <c r="D101">
        <v>6</v>
      </c>
    </row>
    <row r="102" spans="1:5" x14ac:dyDescent="0.2">
      <c r="A102" t="s">
        <v>139</v>
      </c>
      <c r="B102" t="s">
        <v>101</v>
      </c>
      <c r="C102">
        <v>8136</v>
      </c>
      <c r="D102">
        <v>2</v>
      </c>
    </row>
    <row r="103" spans="1:5" x14ac:dyDescent="0.2">
      <c r="C103">
        <f>SUM(C100:C102)</f>
        <v>21157</v>
      </c>
      <c r="D103">
        <f>SUM(D100:D102)</f>
        <v>13</v>
      </c>
    </row>
    <row r="104" spans="1:5" x14ac:dyDescent="0.2">
      <c r="B104" t="s">
        <v>102</v>
      </c>
      <c r="C104">
        <v>339</v>
      </c>
      <c r="D104">
        <v>2</v>
      </c>
    </row>
    <row r="105" spans="1:5" x14ac:dyDescent="0.2">
      <c r="B105" t="s">
        <v>102</v>
      </c>
      <c r="C105">
        <v>3007</v>
      </c>
      <c r="D105">
        <v>4</v>
      </c>
    </row>
    <row r="106" spans="1:5" x14ac:dyDescent="0.2">
      <c r="C106">
        <f>SUM(C104:C105)</f>
        <v>3346</v>
      </c>
      <c r="D106">
        <f>SUM(D104:D105)</f>
        <v>6</v>
      </c>
    </row>
    <row r="107" spans="1:5" x14ac:dyDescent="0.2">
      <c r="A107" s="60">
        <v>2017</v>
      </c>
      <c r="B107" s="60"/>
      <c r="C107" s="60"/>
      <c r="D107" s="60"/>
      <c r="E107" s="60"/>
    </row>
    <row r="108" spans="1:5" x14ac:dyDescent="0.2">
      <c r="B108" t="s">
        <v>110</v>
      </c>
      <c r="C108">
        <f>2170+315+213+22+14</f>
        <v>2734</v>
      </c>
      <c r="D108">
        <v>2</v>
      </c>
    </row>
    <row r="110" spans="1:5" x14ac:dyDescent="0.2">
      <c r="A110" t="s">
        <v>15</v>
      </c>
      <c r="B110" t="s">
        <v>111</v>
      </c>
      <c r="C110">
        <v>1071</v>
      </c>
      <c r="D110">
        <v>4</v>
      </c>
    </row>
    <row r="111" spans="1:5" x14ac:dyDescent="0.2">
      <c r="A111" t="s">
        <v>18</v>
      </c>
      <c r="B111" t="s">
        <v>111</v>
      </c>
      <c r="C111">
        <v>4399</v>
      </c>
      <c r="D111">
        <v>5</v>
      </c>
    </row>
    <row r="112" spans="1:5" x14ac:dyDescent="0.2">
      <c r="A112" t="s">
        <v>139</v>
      </c>
      <c r="B112" t="s">
        <v>111</v>
      </c>
      <c r="C112">
        <v>2928</v>
      </c>
      <c r="D112">
        <v>2</v>
      </c>
    </row>
    <row r="114" spans="1:23" x14ac:dyDescent="0.2">
      <c r="A114" t="s">
        <v>15</v>
      </c>
      <c r="B114" t="s">
        <v>112</v>
      </c>
      <c r="C114">
        <v>3857</v>
      </c>
      <c r="D114">
        <v>5</v>
      </c>
    </row>
    <row r="115" spans="1:23" x14ac:dyDescent="0.2">
      <c r="A115" t="s">
        <v>18</v>
      </c>
      <c r="B115" t="s">
        <v>112</v>
      </c>
      <c r="C115">
        <v>11709</v>
      </c>
      <c r="D115">
        <v>5</v>
      </c>
    </row>
    <row r="116" spans="1:23" x14ac:dyDescent="0.2">
      <c r="A116" t="s">
        <v>139</v>
      </c>
      <c r="B116" t="s">
        <v>112</v>
      </c>
      <c r="C116">
        <v>7722</v>
      </c>
      <c r="D116">
        <v>2</v>
      </c>
    </row>
    <row r="118" spans="1:23" x14ac:dyDescent="0.2">
      <c r="A118" t="s">
        <v>15</v>
      </c>
      <c r="B118" t="s">
        <v>113</v>
      </c>
      <c r="C118">
        <v>2713</v>
      </c>
      <c r="D118">
        <v>5</v>
      </c>
      <c r="P118" s="6"/>
      <c r="Q118" s="6"/>
      <c r="W118" s="6"/>
    </row>
    <row r="119" spans="1:23" x14ac:dyDescent="0.2">
      <c r="A119" t="s">
        <v>18</v>
      </c>
      <c r="B119" t="s">
        <v>113</v>
      </c>
      <c r="C119">
        <v>12446</v>
      </c>
      <c r="D119">
        <v>5</v>
      </c>
      <c r="P119" s="6"/>
      <c r="Q119" s="6"/>
      <c r="W119" s="6"/>
    </row>
    <row r="120" spans="1:23" x14ac:dyDescent="0.2">
      <c r="A120" t="s">
        <v>139</v>
      </c>
      <c r="B120" t="s">
        <v>113</v>
      </c>
      <c r="C120">
        <v>9224</v>
      </c>
      <c r="D120">
        <v>2</v>
      </c>
      <c r="P120" s="6"/>
      <c r="Q120" s="6"/>
      <c r="W120" s="6"/>
    </row>
    <row r="122" spans="1:23" x14ac:dyDescent="0.2">
      <c r="A122" t="s">
        <v>15</v>
      </c>
      <c r="B122" t="s">
        <v>114</v>
      </c>
      <c r="C122">
        <v>844</v>
      </c>
      <c r="D122">
        <v>2</v>
      </c>
      <c r="P122" s="6"/>
      <c r="Q122" s="6"/>
      <c r="W122" s="6"/>
    </row>
    <row r="123" spans="1:23" x14ac:dyDescent="0.2">
      <c r="A123" t="s">
        <v>18</v>
      </c>
      <c r="P123" s="6"/>
      <c r="Q123" s="6"/>
      <c r="W123" s="6"/>
    </row>
    <row r="124" spans="1:23" x14ac:dyDescent="0.2">
      <c r="A124" t="s">
        <v>139</v>
      </c>
      <c r="B124" t="s">
        <v>114</v>
      </c>
      <c r="C124">
        <f>5233+1143+146</f>
        <v>6522</v>
      </c>
      <c r="D124">
        <v>5</v>
      </c>
      <c r="P124" s="6"/>
      <c r="Q124" s="6"/>
      <c r="W124" s="6"/>
    </row>
    <row r="125" spans="1:23" x14ac:dyDescent="0.2">
      <c r="J125" s="6"/>
      <c r="P125" s="6"/>
      <c r="Q125" s="6"/>
      <c r="W125" s="6"/>
    </row>
    <row r="126" spans="1:23" x14ac:dyDescent="0.2">
      <c r="A126" s="60">
        <v>2018</v>
      </c>
      <c r="B126" s="60"/>
      <c r="C126" s="60"/>
      <c r="D126" s="60"/>
      <c r="E126" s="60"/>
    </row>
    <row r="127" spans="1:23" x14ac:dyDescent="0.2">
      <c r="A127" t="s">
        <v>15</v>
      </c>
      <c r="B127" t="s">
        <v>122</v>
      </c>
      <c r="C127">
        <v>5021</v>
      </c>
      <c r="D127">
        <v>2</v>
      </c>
      <c r="J127" s="6"/>
      <c r="P127" s="6"/>
      <c r="Q127" s="6"/>
      <c r="W127" s="6"/>
    </row>
    <row r="128" spans="1:23" x14ac:dyDescent="0.2">
      <c r="J128" s="6"/>
      <c r="P128" s="6"/>
      <c r="Q128" s="6"/>
      <c r="W128" s="6"/>
    </row>
    <row r="129" spans="1:23" x14ac:dyDescent="0.2">
      <c r="J129" s="6"/>
      <c r="P129" s="6"/>
      <c r="Q129" s="6"/>
      <c r="W129" s="6"/>
    </row>
    <row r="130" spans="1:23" x14ac:dyDescent="0.2">
      <c r="A130" t="s">
        <v>15</v>
      </c>
      <c r="B130" t="s">
        <v>123</v>
      </c>
      <c r="C130">
        <v>1410</v>
      </c>
      <c r="D130">
        <v>3</v>
      </c>
      <c r="J130" s="6"/>
      <c r="P130" s="6"/>
      <c r="Q130" s="6"/>
      <c r="W130" s="6"/>
    </row>
    <row r="131" spans="1:23" x14ac:dyDescent="0.2">
      <c r="A131" t="s">
        <v>18</v>
      </c>
      <c r="B131" t="s">
        <v>123</v>
      </c>
      <c r="C131">
        <v>5787</v>
      </c>
      <c r="D131">
        <v>5</v>
      </c>
      <c r="J131" s="6"/>
      <c r="P131" s="6"/>
      <c r="Q131" s="6"/>
      <c r="W131" s="6"/>
    </row>
    <row r="132" spans="1:23" x14ac:dyDescent="0.2">
      <c r="A132" t="s">
        <v>139</v>
      </c>
      <c r="B132" t="s">
        <v>123</v>
      </c>
      <c r="C132">
        <v>3306</v>
      </c>
      <c r="D132">
        <v>2</v>
      </c>
    </row>
    <row r="133" spans="1:23" x14ac:dyDescent="0.2">
      <c r="J133" s="6"/>
      <c r="P133" s="6"/>
      <c r="Q133" s="6"/>
      <c r="W133" s="6"/>
    </row>
    <row r="134" spans="1:23" x14ac:dyDescent="0.2">
      <c r="A134" t="s">
        <v>15</v>
      </c>
      <c r="B134" t="s">
        <v>124</v>
      </c>
      <c r="C134">
        <v>3063</v>
      </c>
      <c r="D134">
        <v>4</v>
      </c>
      <c r="J134" s="6"/>
      <c r="P134" s="6"/>
      <c r="Q134" s="6"/>
      <c r="W134" s="6"/>
    </row>
    <row r="135" spans="1:23" x14ac:dyDescent="0.2">
      <c r="A135" t="s">
        <v>18</v>
      </c>
      <c r="B135" t="s">
        <v>124</v>
      </c>
      <c r="C135">
        <v>13257</v>
      </c>
      <c r="D135">
        <v>5</v>
      </c>
      <c r="J135" s="6"/>
      <c r="P135" s="6"/>
      <c r="Q135" s="6"/>
      <c r="W135" s="6"/>
    </row>
    <row r="136" spans="1:23" x14ac:dyDescent="0.2">
      <c r="A136" t="s">
        <v>139</v>
      </c>
      <c r="B136" t="s">
        <v>124</v>
      </c>
      <c r="C136">
        <v>5894</v>
      </c>
      <c r="D136">
        <v>2</v>
      </c>
      <c r="J136" s="6"/>
      <c r="P136" s="6"/>
      <c r="Q136" s="6"/>
      <c r="W136" s="6"/>
    </row>
    <row r="138" spans="1:23" x14ac:dyDescent="0.2">
      <c r="A138" t="s">
        <v>15</v>
      </c>
      <c r="B138" t="s">
        <v>125</v>
      </c>
      <c r="C138">
        <v>9687</v>
      </c>
      <c r="D138">
        <v>4</v>
      </c>
      <c r="J138" s="6"/>
      <c r="P138" s="6"/>
      <c r="Q138" s="6"/>
      <c r="W138" s="6"/>
    </row>
    <row r="139" spans="1:23" x14ac:dyDescent="0.2">
      <c r="A139" t="s">
        <v>18</v>
      </c>
      <c r="B139" t="s">
        <v>125</v>
      </c>
      <c r="C139">
        <v>12550</v>
      </c>
      <c r="D139">
        <v>5</v>
      </c>
      <c r="J139" s="6"/>
      <c r="P139" s="6"/>
      <c r="Q139" s="6"/>
      <c r="W139" s="6"/>
    </row>
    <row r="140" spans="1:23" x14ac:dyDescent="0.2">
      <c r="A140" t="s">
        <v>139</v>
      </c>
      <c r="B140" t="s">
        <v>125</v>
      </c>
      <c r="C140">
        <v>9007</v>
      </c>
      <c r="J140" s="6"/>
      <c r="P140" s="6"/>
      <c r="Q140" s="6"/>
      <c r="W140" s="6"/>
    </row>
    <row r="141" spans="1:23" x14ac:dyDescent="0.2">
      <c r="J141" s="6"/>
      <c r="P141" s="6"/>
      <c r="Q141" s="6"/>
      <c r="W141" s="6"/>
    </row>
    <row r="142" spans="1:23" x14ac:dyDescent="0.2">
      <c r="A142" t="s">
        <v>15</v>
      </c>
      <c r="B142" t="s">
        <v>126</v>
      </c>
      <c r="C142">
        <v>1031</v>
      </c>
      <c r="D142">
        <v>2</v>
      </c>
    </row>
    <row r="143" spans="1:23" x14ac:dyDescent="0.2">
      <c r="A143" t="s">
        <v>18</v>
      </c>
      <c r="B143" t="s">
        <v>126</v>
      </c>
      <c r="C143">
        <v>6764</v>
      </c>
      <c r="D143">
        <v>5</v>
      </c>
      <c r="J143" s="6"/>
      <c r="P143" s="6"/>
      <c r="Q143" s="6"/>
      <c r="W143" s="6"/>
    </row>
    <row r="144" spans="1:23" x14ac:dyDescent="0.2">
      <c r="A144" t="s">
        <v>139</v>
      </c>
      <c r="J144" s="6"/>
      <c r="P144" s="6"/>
      <c r="Q144" s="6"/>
      <c r="W144" s="6"/>
    </row>
    <row r="145" spans="1:23" x14ac:dyDescent="0.2">
      <c r="J145" s="6"/>
      <c r="P145" s="6"/>
      <c r="Q145" s="6"/>
      <c r="W145" s="6"/>
    </row>
    <row r="146" spans="1:23" x14ac:dyDescent="0.2">
      <c r="A146" s="60">
        <v>2019</v>
      </c>
      <c r="B146" s="60"/>
      <c r="C146" s="60"/>
      <c r="D146" s="60"/>
      <c r="E146" s="60"/>
      <c r="J146" s="6"/>
      <c r="P146" s="6"/>
      <c r="Q146" s="6"/>
      <c r="W146" s="6"/>
    </row>
    <row r="147" spans="1:23" x14ac:dyDescent="0.2">
      <c r="A147" t="s">
        <v>15</v>
      </c>
    </row>
    <row r="148" spans="1:23" x14ac:dyDescent="0.2">
      <c r="A148" t="s">
        <v>18</v>
      </c>
      <c r="B148" t="s">
        <v>154</v>
      </c>
      <c r="C148">
        <v>3969</v>
      </c>
      <c r="D148">
        <v>2</v>
      </c>
      <c r="W148" s="6"/>
    </row>
    <row r="149" spans="1:23" x14ac:dyDescent="0.2">
      <c r="A149" t="s">
        <v>139</v>
      </c>
      <c r="P149" s="6"/>
      <c r="Q149" s="6"/>
      <c r="W149" s="6"/>
    </row>
    <row r="150" spans="1:23" x14ac:dyDescent="0.2">
      <c r="P150" s="6"/>
      <c r="Q150" s="6"/>
      <c r="W150" s="6"/>
    </row>
    <row r="151" spans="1:23" x14ac:dyDescent="0.2">
      <c r="A151" t="s">
        <v>15</v>
      </c>
      <c r="B151" t="s">
        <v>155</v>
      </c>
      <c r="C151">
        <v>1041</v>
      </c>
      <c r="D151">
        <v>3</v>
      </c>
      <c r="J151" s="6"/>
      <c r="P151" s="6"/>
      <c r="Q151" s="6"/>
      <c r="W151" s="6"/>
    </row>
    <row r="152" spans="1:23" x14ac:dyDescent="0.2">
      <c r="A152" t="s">
        <v>18</v>
      </c>
      <c r="B152" t="s">
        <v>155</v>
      </c>
      <c r="C152">
        <v>5235</v>
      </c>
      <c r="D152">
        <v>5</v>
      </c>
    </row>
    <row r="153" spans="1:23" x14ac:dyDescent="0.2">
      <c r="A153" t="s">
        <v>139</v>
      </c>
      <c r="B153" t="s">
        <v>155</v>
      </c>
      <c r="C153">
        <v>3259</v>
      </c>
      <c r="D153">
        <v>2</v>
      </c>
      <c r="P153" s="6"/>
      <c r="Q153" s="6"/>
      <c r="W153" s="6"/>
    </row>
    <row r="154" spans="1:23" x14ac:dyDescent="0.2">
      <c r="C154">
        <f>SUM(C151:C153)</f>
        <v>9535</v>
      </c>
      <c r="D154">
        <f>SUM(D151:D153)</f>
        <v>10</v>
      </c>
      <c r="J154" s="6"/>
      <c r="P154" s="6"/>
      <c r="Q154" s="6"/>
      <c r="W154" s="6"/>
    </row>
    <row r="155" spans="1:23" x14ac:dyDescent="0.2">
      <c r="J155" s="6"/>
      <c r="P155" s="6"/>
      <c r="Q155" s="6"/>
      <c r="W155" s="6"/>
    </row>
    <row r="156" spans="1:23" x14ac:dyDescent="0.2">
      <c r="A156" t="s">
        <v>15</v>
      </c>
      <c r="B156" t="s">
        <v>156</v>
      </c>
      <c r="C156">
        <v>1344</v>
      </c>
      <c r="D156">
        <v>4</v>
      </c>
      <c r="J156" s="6"/>
      <c r="P156" s="6"/>
      <c r="Q156" s="6"/>
      <c r="W156" s="6"/>
    </row>
    <row r="157" spans="1:23" x14ac:dyDescent="0.2">
      <c r="A157" t="s">
        <v>18</v>
      </c>
      <c r="B157" t="s">
        <v>156</v>
      </c>
      <c r="C157">
        <v>12755</v>
      </c>
      <c r="D157">
        <v>5</v>
      </c>
      <c r="E157" s="6"/>
      <c r="J157" s="6"/>
      <c r="P157" s="6"/>
      <c r="Q157" s="6"/>
      <c r="W157" s="6"/>
    </row>
    <row r="158" spans="1:23" x14ac:dyDescent="0.2">
      <c r="A158" t="s">
        <v>139</v>
      </c>
      <c r="B158" t="s">
        <v>156</v>
      </c>
      <c r="C158">
        <v>5336</v>
      </c>
      <c r="D158">
        <v>2</v>
      </c>
    </row>
    <row r="159" spans="1:23" x14ac:dyDescent="0.2">
      <c r="C159">
        <f>SUM(C156:C158)</f>
        <v>19435</v>
      </c>
      <c r="D159">
        <f>SUM(D156:D158)</f>
        <v>11</v>
      </c>
      <c r="J159" s="6"/>
      <c r="P159" s="6"/>
      <c r="Q159" s="6"/>
      <c r="W159" s="6"/>
    </row>
    <row r="160" spans="1:23" x14ac:dyDescent="0.2">
      <c r="J160" s="6"/>
      <c r="P160" s="6"/>
      <c r="Q160" s="6"/>
      <c r="W160" s="6"/>
    </row>
    <row r="161" spans="1:24" x14ac:dyDescent="0.2">
      <c r="A161" t="s">
        <v>15</v>
      </c>
      <c r="B161" t="s">
        <v>157</v>
      </c>
      <c r="C161">
        <v>1950</v>
      </c>
      <c r="D161">
        <v>4</v>
      </c>
      <c r="J161" s="6"/>
      <c r="P161" s="6"/>
      <c r="Q161" s="6"/>
      <c r="W161" s="6"/>
    </row>
    <row r="162" spans="1:24" x14ac:dyDescent="0.2">
      <c r="A162" t="s">
        <v>18</v>
      </c>
      <c r="B162" t="s">
        <v>157</v>
      </c>
      <c r="C162">
        <v>10826</v>
      </c>
      <c r="D162">
        <v>5</v>
      </c>
      <c r="J162" s="6"/>
      <c r="P162" s="6"/>
      <c r="Q162" s="6"/>
      <c r="W162" s="6"/>
    </row>
    <row r="163" spans="1:24" x14ac:dyDescent="0.2">
      <c r="A163" t="s">
        <v>139</v>
      </c>
      <c r="B163" t="s">
        <v>157</v>
      </c>
      <c r="C163">
        <v>8036</v>
      </c>
      <c r="D163">
        <v>2</v>
      </c>
      <c r="J163" s="6"/>
      <c r="P163" s="6"/>
      <c r="Q163" s="6"/>
      <c r="W163" s="6"/>
    </row>
    <row r="164" spans="1:24" x14ac:dyDescent="0.2">
      <c r="C164">
        <f>SUM(C161:C163)</f>
        <v>20812</v>
      </c>
      <c r="D164">
        <f>SUM(D161:D163)</f>
        <v>11</v>
      </c>
      <c r="J164" s="6"/>
      <c r="P164" s="6"/>
      <c r="Q164" s="6"/>
      <c r="W164" s="6"/>
    </row>
    <row r="166" spans="1:24" x14ac:dyDescent="0.2">
      <c r="A166" t="s">
        <v>15</v>
      </c>
      <c r="B166" t="s">
        <v>158</v>
      </c>
      <c r="C166">
        <v>724</v>
      </c>
      <c r="D166">
        <v>2</v>
      </c>
      <c r="J166" s="6"/>
      <c r="P166" s="6"/>
      <c r="Q166" s="6"/>
      <c r="W166" s="6"/>
    </row>
    <row r="167" spans="1:24" x14ac:dyDescent="0.2">
      <c r="A167" t="s">
        <v>18</v>
      </c>
      <c r="B167" t="s">
        <v>158</v>
      </c>
      <c r="C167">
        <v>7432</v>
      </c>
      <c r="D167">
        <v>5</v>
      </c>
      <c r="J167" s="6"/>
      <c r="P167" s="6"/>
      <c r="Q167" s="6"/>
      <c r="W167" s="6"/>
    </row>
    <row r="168" spans="1:24" x14ac:dyDescent="0.2">
      <c r="A168" t="s">
        <v>139</v>
      </c>
      <c r="J168" s="6"/>
      <c r="P168" s="6"/>
      <c r="Q168" s="6"/>
      <c r="W168" s="6"/>
    </row>
    <row r="169" spans="1:24" x14ac:dyDescent="0.2">
      <c r="C169">
        <f>SUM(C166:C168)</f>
        <v>8156</v>
      </c>
      <c r="D169">
        <f>SUM(D166:D168)</f>
        <v>7</v>
      </c>
      <c r="J169" s="6"/>
      <c r="P169" s="6"/>
      <c r="Q169" s="6"/>
      <c r="W169" s="6"/>
    </row>
    <row r="170" spans="1:24" x14ac:dyDescent="0.2">
      <c r="A170" s="60">
        <v>2020</v>
      </c>
      <c r="B170" s="60"/>
      <c r="C170" s="60"/>
      <c r="D170" s="60"/>
      <c r="E170" s="60"/>
      <c r="J170" s="6"/>
      <c r="P170" s="6"/>
      <c r="Q170" s="6"/>
      <c r="W170" s="6"/>
    </row>
    <row r="171" spans="1:24" x14ac:dyDescent="0.2">
      <c r="B171" t="s">
        <v>130</v>
      </c>
    </row>
    <row r="172" spans="1:24" x14ac:dyDescent="0.2">
      <c r="A172" t="s">
        <v>176</v>
      </c>
      <c r="B172" s="21" t="s">
        <v>6</v>
      </c>
      <c r="C172" s="21" t="s">
        <v>7</v>
      </c>
      <c r="D172" s="21" t="s">
        <v>10</v>
      </c>
    </row>
    <row r="173" spans="1:24" x14ac:dyDescent="0.2">
      <c r="B173" s="21" t="s">
        <v>168</v>
      </c>
      <c r="C173" s="21">
        <v>516</v>
      </c>
      <c r="D173" s="21">
        <v>4</v>
      </c>
    </row>
    <row r="174" spans="1:24" x14ac:dyDescent="0.2">
      <c r="B174" s="21" t="s">
        <v>169</v>
      </c>
      <c r="C174" s="21">
        <v>3454</v>
      </c>
      <c r="D174" s="21">
        <v>9</v>
      </c>
    </row>
    <row r="175" spans="1:24" x14ac:dyDescent="0.2">
      <c r="B175" s="21" t="s">
        <v>170</v>
      </c>
      <c r="C175" s="21">
        <v>10700</v>
      </c>
      <c r="D175" s="21">
        <v>11</v>
      </c>
      <c r="J175" s="6"/>
      <c r="P175" s="6"/>
      <c r="Q175" s="6"/>
      <c r="X175" s="6"/>
    </row>
    <row r="176" spans="1:24" x14ac:dyDescent="0.2">
      <c r="B176" s="21" t="s">
        <v>171</v>
      </c>
      <c r="C176" s="21">
        <v>11443</v>
      </c>
      <c r="D176" s="21">
        <v>11</v>
      </c>
      <c r="J176" s="6"/>
      <c r="P176" s="6"/>
      <c r="Q176" s="6"/>
      <c r="X176" s="6"/>
    </row>
    <row r="177" spans="1:24" x14ac:dyDescent="0.2">
      <c r="B177" s="21" t="s">
        <v>172</v>
      </c>
      <c r="C177" s="21">
        <v>885</v>
      </c>
      <c r="D177" s="21">
        <v>8</v>
      </c>
      <c r="J177" s="6"/>
      <c r="P177" s="6"/>
      <c r="Q177" s="6"/>
      <c r="X177" s="6"/>
    </row>
    <row r="178" spans="1:24" x14ac:dyDescent="0.2">
      <c r="A178" s="60">
        <v>2021</v>
      </c>
      <c r="B178" s="60"/>
      <c r="C178" s="60"/>
      <c r="D178" s="60"/>
      <c r="E178" s="60"/>
      <c r="J178" s="6"/>
      <c r="P178" s="6"/>
      <c r="Q178" s="6"/>
      <c r="X178" s="6"/>
    </row>
    <row r="179" spans="1:24" x14ac:dyDescent="0.2">
      <c r="A179" s="54"/>
      <c r="B179" s="63" t="s">
        <v>130</v>
      </c>
      <c r="C179" s="54"/>
      <c r="D179" s="54"/>
      <c r="E179" s="54"/>
      <c r="J179" s="6"/>
      <c r="P179" s="6"/>
      <c r="Q179" s="6"/>
      <c r="X179" s="6"/>
    </row>
    <row r="180" spans="1:24" x14ac:dyDescent="0.2">
      <c r="A180" t="s">
        <v>176</v>
      </c>
      <c r="B180" s="21" t="s">
        <v>6</v>
      </c>
      <c r="C180" s="21" t="s">
        <v>7</v>
      </c>
      <c r="D180" s="21" t="s">
        <v>10</v>
      </c>
      <c r="J180" s="6"/>
      <c r="P180" s="6"/>
      <c r="Q180" s="6"/>
      <c r="X180" s="6"/>
    </row>
    <row r="181" spans="1:24" s="54" customFormat="1" x14ac:dyDescent="0.2">
      <c r="A181"/>
      <c r="B181" s="21" t="s">
        <v>21</v>
      </c>
      <c r="C181" s="35">
        <v>510</v>
      </c>
      <c r="D181" s="35">
        <v>4</v>
      </c>
      <c r="E181"/>
      <c r="J181" s="62"/>
      <c r="P181" s="62"/>
      <c r="Q181" s="62"/>
      <c r="X181" s="62"/>
    </row>
    <row r="182" spans="1:24" x14ac:dyDescent="0.2">
      <c r="B182" s="21" t="s">
        <v>23</v>
      </c>
      <c r="C182" s="35"/>
      <c r="D182" s="35"/>
    </row>
    <row r="183" spans="1:24" x14ac:dyDescent="0.2">
      <c r="B183" s="21" t="s">
        <v>24</v>
      </c>
      <c r="C183" s="35"/>
      <c r="D183" s="35"/>
      <c r="J183" s="6"/>
      <c r="P183" s="6"/>
      <c r="Q183" s="6"/>
      <c r="X183" s="6"/>
    </row>
    <row r="184" spans="1:24" x14ac:dyDescent="0.2">
      <c r="B184" s="21" t="s">
        <v>25</v>
      </c>
      <c r="C184" s="21">
        <v>5024</v>
      </c>
      <c r="D184" s="21">
        <v>9</v>
      </c>
      <c r="J184" s="6"/>
      <c r="P184" s="6"/>
      <c r="Q184" s="6"/>
      <c r="X184" s="6"/>
    </row>
    <row r="185" spans="1:24" x14ac:dyDescent="0.2">
      <c r="B185" s="21" t="s">
        <v>27</v>
      </c>
      <c r="C185" s="21">
        <v>22967</v>
      </c>
      <c r="D185" s="21">
        <v>10</v>
      </c>
      <c r="J185" s="6"/>
      <c r="P185" s="6"/>
      <c r="Q185" s="6"/>
      <c r="X185" s="6"/>
    </row>
    <row r="186" spans="1:24" x14ac:dyDescent="0.2">
      <c r="B186" s="21" t="s">
        <v>28</v>
      </c>
      <c r="C186" s="21">
        <v>17951</v>
      </c>
      <c r="D186" s="21">
        <v>10</v>
      </c>
      <c r="J186" s="6"/>
      <c r="P186" s="6"/>
      <c r="Q186" s="6"/>
      <c r="X186" s="6"/>
    </row>
    <row r="187" spans="1:24" x14ac:dyDescent="0.2">
      <c r="B187" s="21" t="s">
        <v>29</v>
      </c>
      <c r="C187" s="21">
        <v>3747</v>
      </c>
      <c r="D187" s="21">
        <v>6</v>
      </c>
      <c r="J187" s="6"/>
      <c r="P187" s="6"/>
      <c r="Q187" s="6"/>
      <c r="X187" s="6"/>
    </row>
    <row r="188" spans="1:24" x14ac:dyDescent="0.2">
      <c r="B188" s="21" t="s">
        <v>30</v>
      </c>
      <c r="C188" s="21">
        <v>1616</v>
      </c>
      <c r="D188" s="21">
        <v>3</v>
      </c>
    </row>
    <row r="189" spans="1:24" x14ac:dyDescent="0.2">
      <c r="B189" s="21" t="s">
        <v>31</v>
      </c>
      <c r="C189" s="21">
        <v>271</v>
      </c>
      <c r="D189" s="21">
        <v>3</v>
      </c>
      <c r="J189" s="6"/>
      <c r="P189" s="6"/>
      <c r="Q189" s="6"/>
      <c r="X189" s="6"/>
    </row>
    <row r="190" spans="1:24" x14ac:dyDescent="0.2">
      <c r="B190" s="21" t="s">
        <v>32</v>
      </c>
      <c r="C190" s="21">
        <v>53</v>
      </c>
      <c r="D190" s="21">
        <v>3</v>
      </c>
      <c r="J190" s="6"/>
      <c r="P190" s="6"/>
      <c r="Q190" s="6"/>
      <c r="X190" s="6"/>
    </row>
    <row r="191" spans="1:24" x14ac:dyDescent="0.2">
      <c r="J191" s="6"/>
      <c r="P191" s="6"/>
      <c r="Q191" s="6"/>
      <c r="X191" s="6"/>
    </row>
    <row r="192" spans="1:24" x14ac:dyDescent="0.2">
      <c r="A192" s="60">
        <v>2022</v>
      </c>
      <c r="B192" s="60"/>
      <c r="C192" s="60"/>
      <c r="D192" s="60"/>
      <c r="E192" s="60"/>
      <c r="J192" s="6"/>
      <c r="P192" s="6"/>
      <c r="Q192" s="6"/>
      <c r="X192" s="6"/>
    </row>
    <row r="193" spans="1:24" x14ac:dyDescent="0.2">
      <c r="A193" t="s">
        <v>176</v>
      </c>
      <c r="B193" s="25" t="s">
        <v>130</v>
      </c>
      <c r="C193" s="25"/>
      <c r="D193" s="25"/>
      <c r="E193" s="25"/>
      <c r="J193" s="6"/>
      <c r="P193" s="6"/>
      <c r="Q193" s="6"/>
      <c r="X193" s="6"/>
    </row>
    <row r="194" spans="1:24" x14ac:dyDescent="0.2">
      <c r="B194" s="26" t="s">
        <v>6</v>
      </c>
      <c r="C194" s="27" t="s">
        <v>7</v>
      </c>
      <c r="D194" s="27" t="s">
        <v>10</v>
      </c>
      <c r="E194" s="25"/>
    </row>
    <row r="195" spans="1:24" x14ac:dyDescent="0.2">
      <c r="B195" s="21" t="s">
        <v>17</v>
      </c>
      <c r="C195" s="61">
        <v>1370</v>
      </c>
      <c r="D195" s="61">
        <v>3</v>
      </c>
      <c r="E195" s="25"/>
      <c r="J195" s="6"/>
      <c r="P195" s="6"/>
      <c r="Q195" s="6"/>
      <c r="X195" s="6"/>
    </row>
    <row r="196" spans="1:24" x14ac:dyDescent="0.2">
      <c r="B196" s="21" t="s">
        <v>19</v>
      </c>
      <c r="C196" s="61"/>
      <c r="D196" s="61"/>
      <c r="E196" s="25"/>
      <c r="J196" s="6"/>
      <c r="P196" s="6"/>
      <c r="Q196" s="6"/>
      <c r="X196" s="6"/>
    </row>
    <row r="197" spans="1:24" x14ac:dyDescent="0.2">
      <c r="B197" s="21" t="s">
        <v>21</v>
      </c>
      <c r="C197" s="61"/>
      <c r="D197" s="61"/>
      <c r="E197" s="25"/>
      <c r="J197" s="6"/>
      <c r="P197" s="6"/>
      <c r="Q197" s="6"/>
      <c r="X197" s="6"/>
    </row>
    <row r="198" spans="1:24" x14ac:dyDescent="0.2">
      <c r="B198" s="21" t="s">
        <v>23</v>
      </c>
      <c r="C198" s="61"/>
      <c r="D198" s="61"/>
      <c r="E198" s="25"/>
      <c r="J198" s="6"/>
      <c r="P198" s="6"/>
      <c r="Q198" s="6"/>
      <c r="X198" s="6"/>
    </row>
    <row r="199" spans="1:24" x14ac:dyDescent="0.2">
      <c r="B199" s="21" t="s">
        <v>24</v>
      </c>
      <c r="C199" s="26">
        <v>2661</v>
      </c>
      <c r="D199" s="26">
        <v>4</v>
      </c>
      <c r="E199" s="25"/>
      <c r="J199" s="6"/>
      <c r="P199" s="6"/>
      <c r="Q199" s="6"/>
      <c r="X199" s="6"/>
    </row>
    <row r="200" spans="1:24" x14ac:dyDescent="0.2">
      <c r="B200" s="21" t="s">
        <v>25</v>
      </c>
      <c r="C200" s="26">
        <v>8818</v>
      </c>
      <c r="D200" s="26">
        <v>8</v>
      </c>
      <c r="E200" s="25"/>
    </row>
    <row r="201" spans="1:24" x14ac:dyDescent="0.2">
      <c r="B201" s="21" t="s">
        <v>27</v>
      </c>
      <c r="C201" s="26">
        <v>28206</v>
      </c>
      <c r="D201" s="26">
        <v>10</v>
      </c>
      <c r="E201" s="25"/>
      <c r="X201" s="6"/>
    </row>
    <row r="202" spans="1:24" x14ac:dyDescent="0.2">
      <c r="B202" s="21" t="s">
        <v>28</v>
      </c>
      <c r="C202" s="26">
        <v>22082</v>
      </c>
      <c r="D202" s="26">
        <v>10</v>
      </c>
      <c r="E202" s="25"/>
      <c r="P202" s="6"/>
      <c r="Q202" s="6"/>
      <c r="X202" s="6"/>
    </row>
    <row r="203" spans="1:24" x14ac:dyDescent="0.2">
      <c r="B203" s="21" t="s">
        <v>29</v>
      </c>
      <c r="C203" s="26">
        <v>7083</v>
      </c>
      <c r="D203" s="26">
        <v>6</v>
      </c>
      <c r="E203" s="25"/>
      <c r="J203" s="6"/>
      <c r="P203" s="6"/>
      <c r="Q203" s="6"/>
      <c r="X203" s="6"/>
    </row>
    <row r="204" spans="1:24" x14ac:dyDescent="0.2">
      <c r="B204" s="21" t="s">
        <v>30</v>
      </c>
      <c r="C204" s="26">
        <v>1705</v>
      </c>
      <c r="D204" s="26">
        <v>3</v>
      </c>
      <c r="E204" s="25"/>
      <c r="J204" s="6"/>
      <c r="P204" s="6"/>
      <c r="Q204" s="6"/>
      <c r="X204" s="6"/>
    </row>
    <row r="205" spans="1:24" x14ac:dyDescent="0.2">
      <c r="B205" s="21" t="s">
        <v>31</v>
      </c>
      <c r="C205" s="26">
        <v>395</v>
      </c>
      <c r="D205" s="26">
        <v>3</v>
      </c>
      <c r="E205" s="25"/>
      <c r="J205" s="6"/>
      <c r="P205" s="6"/>
      <c r="Q205" s="6"/>
      <c r="X205" s="6"/>
    </row>
    <row r="206" spans="1:24" x14ac:dyDescent="0.2">
      <c r="B206" s="21" t="s">
        <v>32</v>
      </c>
      <c r="C206" s="26">
        <v>78</v>
      </c>
      <c r="D206" s="26">
        <v>2</v>
      </c>
      <c r="E206" s="25"/>
    </row>
    <row r="207" spans="1:24" x14ac:dyDescent="0.2">
      <c r="X207" s="6"/>
    </row>
    <row r="208" spans="1:24" x14ac:dyDescent="0.2">
      <c r="A208" s="60">
        <v>2023</v>
      </c>
      <c r="B208" s="60"/>
      <c r="C208" s="60"/>
      <c r="D208" s="60"/>
      <c r="E208" s="60"/>
      <c r="P208" s="6"/>
      <c r="Q208" s="6"/>
      <c r="X208" s="6"/>
    </row>
    <row r="209" spans="1:24" x14ac:dyDescent="0.2">
      <c r="A209" t="s">
        <v>176</v>
      </c>
      <c r="B209" s="25" t="s">
        <v>130</v>
      </c>
      <c r="C209" s="25"/>
      <c r="D209" s="25"/>
      <c r="J209" s="6"/>
      <c r="P209" s="6"/>
      <c r="Q209" s="6"/>
      <c r="X209" s="6"/>
    </row>
    <row r="210" spans="1:24" x14ac:dyDescent="0.2">
      <c r="B210" s="55" t="s">
        <v>211</v>
      </c>
      <c r="C210" s="56"/>
      <c r="D210" s="56"/>
      <c r="E210" s="56"/>
      <c r="F210" s="57"/>
      <c r="P210" s="6"/>
      <c r="Q210" s="6"/>
      <c r="X210" s="6"/>
    </row>
    <row r="211" spans="1:24" x14ac:dyDescent="0.2">
      <c r="B211" s="42" t="s">
        <v>209</v>
      </c>
      <c r="C211" s="43" t="s">
        <v>12</v>
      </c>
      <c r="D211" s="43" t="s">
        <v>13</v>
      </c>
      <c r="E211" s="43" t="s">
        <v>9</v>
      </c>
      <c r="F211" s="44" t="s">
        <v>141</v>
      </c>
      <c r="P211" s="6"/>
      <c r="Q211" s="6"/>
      <c r="X211" s="6"/>
    </row>
    <row r="212" spans="1:24" x14ac:dyDescent="0.2">
      <c r="B212" s="45" t="s">
        <v>17</v>
      </c>
      <c r="C212" s="46">
        <v>78</v>
      </c>
      <c r="D212" s="46">
        <v>0</v>
      </c>
      <c r="E212" s="46">
        <v>0</v>
      </c>
      <c r="F212" s="58">
        <v>3</v>
      </c>
      <c r="P212" s="6"/>
      <c r="Q212" s="6"/>
      <c r="X212" s="6"/>
    </row>
    <row r="213" spans="1:24" x14ac:dyDescent="0.2">
      <c r="B213" s="45" t="s">
        <v>19</v>
      </c>
      <c r="C213" s="46">
        <v>211</v>
      </c>
      <c r="D213" s="46">
        <v>0</v>
      </c>
      <c r="E213" s="46">
        <v>0</v>
      </c>
      <c r="F213" s="58">
        <v>3</v>
      </c>
      <c r="J213" s="6"/>
      <c r="P213" s="6"/>
      <c r="Q213" s="6"/>
      <c r="X213" s="6"/>
    </row>
    <row r="214" spans="1:24" x14ac:dyDescent="0.2">
      <c r="B214" s="45" t="s">
        <v>21</v>
      </c>
      <c r="C214" s="46">
        <v>215</v>
      </c>
      <c r="D214" s="46">
        <v>0</v>
      </c>
      <c r="E214" s="46">
        <v>0</v>
      </c>
      <c r="F214" s="58">
        <v>2</v>
      </c>
    </row>
    <row r="215" spans="1:24" x14ac:dyDescent="0.2">
      <c r="B215" s="45" t="s">
        <v>23</v>
      </c>
      <c r="C215" s="46">
        <v>1687</v>
      </c>
      <c r="D215" s="46">
        <v>0</v>
      </c>
      <c r="E215" s="46">
        <v>0</v>
      </c>
      <c r="F215" s="58">
        <v>3</v>
      </c>
      <c r="J215" s="6"/>
      <c r="P215" s="6"/>
      <c r="Q215" s="6"/>
      <c r="X215" s="6"/>
    </row>
    <row r="216" spans="1:24" x14ac:dyDescent="0.2">
      <c r="B216" s="45" t="s">
        <v>24</v>
      </c>
      <c r="C216" s="46">
        <v>4600</v>
      </c>
      <c r="D216" s="46">
        <v>0</v>
      </c>
      <c r="E216" s="46">
        <v>0</v>
      </c>
      <c r="F216" s="58">
        <v>4</v>
      </c>
      <c r="J216" s="6"/>
      <c r="P216" s="6"/>
      <c r="Q216" s="6"/>
      <c r="X216" s="6"/>
    </row>
    <row r="217" spans="1:24" x14ac:dyDescent="0.2">
      <c r="B217" s="45" t="s">
        <v>25</v>
      </c>
      <c r="C217" s="46">
        <v>12291</v>
      </c>
      <c r="D217" s="46">
        <v>0</v>
      </c>
      <c r="E217" s="46">
        <v>0</v>
      </c>
      <c r="F217" s="58">
        <v>10</v>
      </c>
      <c r="J217" s="6"/>
      <c r="P217" s="6"/>
      <c r="Q217" s="6"/>
      <c r="X217" s="6"/>
    </row>
    <row r="218" spans="1:24" x14ac:dyDescent="0.2">
      <c r="B218" s="45" t="s">
        <v>27</v>
      </c>
      <c r="C218" s="46">
        <v>26593</v>
      </c>
      <c r="D218" s="46">
        <v>0</v>
      </c>
      <c r="E218" s="46">
        <v>0</v>
      </c>
      <c r="F218" s="58">
        <v>10</v>
      </c>
      <c r="J218" s="6"/>
      <c r="P218" s="6"/>
      <c r="Q218" s="6"/>
      <c r="X218" s="6"/>
    </row>
    <row r="219" spans="1:24" x14ac:dyDescent="0.2">
      <c r="B219" s="45" t="s">
        <v>28</v>
      </c>
      <c r="C219" s="46">
        <v>31626</v>
      </c>
      <c r="D219" s="46">
        <v>0</v>
      </c>
      <c r="E219" s="46">
        <v>0</v>
      </c>
      <c r="F219" s="58">
        <v>10</v>
      </c>
      <c r="J219" s="6"/>
      <c r="P219" s="6"/>
      <c r="Q219" s="6"/>
      <c r="X219" s="6"/>
    </row>
    <row r="220" spans="1:24" x14ac:dyDescent="0.2">
      <c r="B220" s="45" t="s">
        <v>29</v>
      </c>
      <c r="C220" s="46">
        <v>6689</v>
      </c>
      <c r="D220" s="46">
        <v>0</v>
      </c>
      <c r="E220" s="46">
        <v>0</v>
      </c>
      <c r="F220" s="58">
        <v>5</v>
      </c>
    </row>
    <row r="221" spans="1:24" x14ac:dyDescent="0.2">
      <c r="B221" s="45" t="s">
        <v>30</v>
      </c>
      <c r="C221" s="46">
        <v>2192</v>
      </c>
      <c r="D221" s="46">
        <v>0</v>
      </c>
      <c r="E221" s="46">
        <v>0</v>
      </c>
      <c r="F221" s="58">
        <v>3</v>
      </c>
      <c r="J221" s="6"/>
      <c r="P221" s="6"/>
      <c r="Q221" s="6"/>
      <c r="X221" s="6"/>
    </row>
    <row r="222" spans="1:24" x14ac:dyDescent="0.2">
      <c r="B222" s="45" t="s">
        <v>31</v>
      </c>
      <c r="C222" s="46">
        <v>550</v>
      </c>
      <c r="D222" s="46">
        <v>0</v>
      </c>
      <c r="E222" s="46">
        <v>0</v>
      </c>
      <c r="F222" s="58">
        <v>3</v>
      </c>
      <c r="J222" s="6"/>
      <c r="P222" s="6"/>
      <c r="Q222" s="6"/>
      <c r="X222" s="6"/>
    </row>
    <row r="223" spans="1:24" x14ac:dyDescent="0.2">
      <c r="B223" s="48" t="s">
        <v>32</v>
      </c>
      <c r="C223" s="49">
        <v>153</v>
      </c>
      <c r="D223" s="49">
        <v>0</v>
      </c>
      <c r="E223" s="49">
        <v>0</v>
      </c>
      <c r="F223" s="59">
        <v>2</v>
      </c>
      <c r="J223" s="6"/>
      <c r="P223" s="6"/>
      <c r="Q223" s="6"/>
      <c r="X223" s="6"/>
    </row>
    <row r="224" spans="1:24" x14ac:dyDescent="0.2">
      <c r="J224" s="6"/>
      <c r="P224" s="6"/>
      <c r="Q224" s="6"/>
      <c r="X224" s="6"/>
    </row>
    <row r="225" spans="10:24" x14ac:dyDescent="0.2">
      <c r="J225" s="6"/>
      <c r="P225" s="6"/>
      <c r="Q225" s="6"/>
      <c r="X225" s="6"/>
    </row>
    <row r="234" spans="10:24" x14ac:dyDescent="0.2">
      <c r="J234" s="6"/>
      <c r="P234" s="6"/>
      <c r="Q234" s="6"/>
      <c r="W234" s="6"/>
    </row>
    <row r="235" spans="10:24" x14ac:dyDescent="0.2">
      <c r="J235" s="6"/>
      <c r="P235" s="6"/>
      <c r="Q235" s="6"/>
      <c r="W235" s="6"/>
    </row>
    <row r="236" spans="10:24" x14ac:dyDescent="0.2">
      <c r="J236" s="6"/>
      <c r="P236" s="6"/>
      <c r="Q236" s="6"/>
      <c r="W236" s="6"/>
    </row>
    <row r="237" spans="10:24" x14ac:dyDescent="0.2">
      <c r="J237" s="6"/>
      <c r="P237" s="6"/>
      <c r="Q237" s="6"/>
      <c r="W237" s="6"/>
    </row>
    <row r="238" spans="10:24" x14ac:dyDescent="0.2">
      <c r="J238" s="6"/>
      <c r="P238" s="6"/>
      <c r="Q238" s="6"/>
      <c r="W238" s="6"/>
    </row>
    <row r="240" spans="10:24" x14ac:dyDescent="0.2">
      <c r="J240" s="6"/>
      <c r="P240" s="6"/>
      <c r="Q240" s="6"/>
      <c r="W240" s="6"/>
    </row>
    <row r="241" spans="10:23" x14ac:dyDescent="0.2">
      <c r="J241" s="6"/>
      <c r="P241" s="6"/>
      <c r="Q241" s="6"/>
      <c r="W241" s="6"/>
    </row>
    <row r="242" spans="10:23" x14ac:dyDescent="0.2">
      <c r="J242" s="6"/>
      <c r="P242" s="6"/>
      <c r="Q242" s="6"/>
      <c r="W242" s="6"/>
    </row>
    <row r="243" spans="10:23" x14ac:dyDescent="0.2">
      <c r="J243" s="6"/>
      <c r="P243" s="6"/>
      <c r="Q243" s="6"/>
      <c r="W243" s="6"/>
    </row>
    <row r="244" spans="10:23" x14ac:dyDescent="0.2">
      <c r="J244" s="6"/>
      <c r="P244" s="6"/>
      <c r="Q244" s="6"/>
      <c r="W244" s="6"/>
    </row>
    <row r="246" spans="10:23" x14ac:dyDescent="0.2">
      <c r="J246" s="6"/>
      <c r="P246" s="6"/>
      <c r="Q246" s="6"/>
      <c r="W246" s="6"/>
    </row>
    <row r="247" spans="10:23" x14ac:dyDescent="0.2">
      <c r="J247" s="6"/>
      <c r="P247" s="6"/>
      <c r="Q247" s="6"/>
      <c r="W247" s="6"/>
    </row>
    <row r="248" spans="10:23" x14ac:dyDescent="0.2">
      <c r="J248" s="6"/>
      <c r="P248" s="6"/>
      <c r="Q248" s="6"/>
      <c r="W248" s="6"/>
    </row>
    <row r="249" spans="10:23" x14ac:dyDescent="0.2">
      <c r="J249" s="6"/>
      <c r="P249" s="6"/>
      <c r="Q249" s="6"/>
      <c r="W249" s="6"/>
    </row>
    <row r="250" spans="10:23" x14ac:dyDescent="0.2">
      <c r="J250" s="6"/>
      <c r="P250" s="6"/>
      <c r="Q250" s="6"/>
      <c r="W250" s="6"/>
    </row>
    <row r="252" spans="10:23" x14ac:dyDescent="0.2">
      <c r="J252" s="6"/>
      <c r="P252" s="6"/>
      <c r="Q252" s="6"/>
      <c r="W252" s="6"/>
    </row>
    <row r="253" spans="10:23" x14ac:dyDescent="0.2">
      <c r="J253" s="6"/>
      <c r="P253" s="6"/>
      <c r="Q253" s="6"/>
      <c r="W253" s="6"/>
    </row>
    <row r="254" spans="10:23" x14ac:dyDescent="0.2">
      <c r="J254" s="6"/>
      <c r="P254" s="6"/>
      <c r="Q254" s="6"/>
      <c r="W254" s="6"/>
    </row>
    <row r="255" spans="10:23" x14ac:dyDescent="0.2">
      <c r="J255" s="6"/>
      <c r="P255" s="6"/>
      <c r="Q255" s="6"/>
      <c r="W255" s="6"/>
    </row>
    <row r="256" spans="10:23" x14ac:dyDescent="0.2">
      <c r="J256" s="6"/>
      <c r="P256" s="6"/>
      <c r="Q256" s="6"/>
      <c r="W256" s="6"/>
    </row>
    <row r="258" spans="10:23" x14ac:dyDescent="0.2">
      <c r="J258" s="6"/>
      <c r="P258" s="6"/>
      <c r="Q258" s="6"/>
      <c r="W258" s="6"/>
    </row>
    <row r="259" spans="10:23" x14ac:dyDescent="0.2">
      <c r="J259" s="6"/>
      <c r="P259" s="6"/>
      <c r="Q259" s="6"/>
      <c r="W259" s="6"/>
    </row>
    <row r="260" spans="10:23" x14ac:dyDescent="0.2">
      <c r="J260" s="6"/>
      <c r="P260" s="6"/>
      <c r="Q260" s="6"/>
      <c r="W260" s="6"/>
    </row>
    <row r="261" spans="10:23" x14ac:dyDescent="0.2">
      <c r="J261" s="6"/>
      <c r="P261" s="6"/>
      <c r="Q261" s="6"/>
      <c r="W261" s="6"/>
    </row>
    <row r="262" spans="10:23" x14ac:dyDescent="0.2">
      <c r="J262" s="6"/>
      <c r="P262" s="6"/>
      <c r="Q262" s="6"/>
      <c r="W262" s="6"/>
    </row>
    <row r="264" spans="10:23" x14ac:dyDescent="0.2">
      <c r="J264" s="6"/>
      <c r="P264" s="6"/>
      <c r="Q264" s="6"/>
      <c r="W264" s="6"/>
    </row>
    <row r="265" spans="10:23" x14ac:dyDescent="0.2">
      <c r="J265" s="6"/>
      <c r="P265" s="6"/>
      <c r="Q265" s="6"/>
      <c r="W265" s="6"/>
    </row>
    <row r="266" spans="10:23" x14ac:dyDescent="0.2">
      <c r="J266" s="6"/>
      <c r="P266" s="6"/>
      <c r="Q266" s="6"/>
      <c r="W266" s="6"/>
    </row>
    <row r="267" spans="10:23" x14ac:dyDescent="0.2">
      <c r="J267" s="6"/>
      <c r="P267" s="6"/>
      <c r="Q267" s="6"/>
      <c r="W267" s="6"/>
    </row>
    <row r="268" spans="10:23" x14ac:dyDescent="0.2">
      <c r="J268" s="6"/>
      <c r="P268" s="6"/>
      <c r="Q268" s="6"/>
      <c r="W268" s="6"/>
    </row>
    <row r="270" spans="10:23" x14ac:dyDescent="0.2">
      <c r="J270" s="6"/>
      <c r="P270" s="6"/>
      <c r="Q270" s="6"/>
      <c r="W270" s="6"/>
    </row>
    <row r="271" spans="10:23" x14ac:dyDescent="0.2">
      <c r="J271" s="6"/>
      <c r="P271" s="6"/>
      <c r="Q271" s="6"/>
      <c r="W271" s="6"/>
    </row>
    <row r="272" spans="10:23" x14ac:dyDescent="0.2">
      <c r="J272" s="6"/>
      <c r="P272" s="6"/>
      <c r="Q272" s="6"/>
      <c r="W272" s="6"/>
    </row>
    <row r="273" spans="10:23" x14ac:dyDescent="0.2">
      <c r="J273" s="6"/>
      <c r="P273" s="6"/>
      <c r="Q273" s="6"/>
      <c r="W273" s="6"/>
    </row>
    <row r="274" spans="10:23" x14ac:dyDescent="0.2">
      <c r="J274" s="6"/>
      <c r="P274" s="6"/>
      <c r="Q274" s="6"/>
      <c r="W274" s="6"/>
    </row>
    <row r="276" spans="10:23" x14ac:dyDescent="0.2">
      <c r="J276" s="6"/>
      <c r="P276" s="6"/>
      <c r="Q276" s="6"/>
      <c r="W276" s="6"/>
    </row>
    <row r="277" spans="10:23" x14ac:dyDescent="0.2">
      <c r="J277" s="6"/>
      <c r="P277" s="6"/>
      <c r="Q277" s="6"/>
      <c r="W277" s="6"/>
    </row>
    <row r="278" spans="10:23" x14ac:dyDescent="0.2">
      <c r="J278" s="6"/>
      <c r="P278" s="6"/>
      <c r="Q278" s="6"/>
      <c r="W278" s="6"/>
    </row>
    <row r="279" spans="10:23" x14ac:dyDescent="0.2">
      <c r="J279" s="6"/>
      <c r="P279" s="6"/>
      <c r="Q279" s="6"/>
      <c r="W279" s="6"/>
    </row>
    <row r="280" spans="10:23" x14ac:dyDescent="0.2">
      <c r="J280" s="6"/>
      <c r="P280" s="6"/>
      <c r="Q280" s="6"/>
      <c r="W280" s="6"/>
    </row>
    <row r="282" spans="10:23" x14ac:dyDescent="0.2">
      <c r="J282" s="6"/>
      <c r="P282" s="6"/>
      <c r="Q282" s="6"/>
      <c r="W282" s="6"/>
    </row>
    <row r="283" spans="10:23" x14ac:dyDescent="0.2">
      <c r="J283" s="6"/>
      <c r="P283" s="6"/>
      <c r="Q283" s="6"/>
      <c r="W283" s="6"/>
    </row>
    <row r="284" spans="10:23" x14ac:dyDescent="0.2">
      <c r="J284" s="6"/>
      <c r="P284" s="6"/>
      <c r="Q284" s="6"/>
      <c r="W284" s="6"/>
    </row>
    <row r="285" spans="10:23" x14ac:dyDescent="0.2">
      <c r="J285" s="6"/>
      <c r="P285" s="6"/>
      <c r="Q285" s="6"/>
      <c r="W285" s="6"/>
    </row>
    <row r="286" spans="10:23" x14ac:dyDescent="0.2">
      <c r="J286" s="6"/>
      <c r="P286" s="6"/>
      <c r="Q286" s="6"/>
      <c r="W286" s="6"/>
    </row>
    <row r="288" spans="10:23" x14ac:dyDescent="0.2">
      <c r="J288" s="6"/>
      <c r="P288" s="6"/>
      <c r="Q288" s="6"/>
      <c r="W288" s="6"/>
    </row>
    <row r="289" spans="10:23" x14ac:dyDescent="0.2">
      <c r="J289" s="6"/>
      <c r="P289" s="6"/>
      <c r="Q289" s="6"/>
      <c r="W289" s="6"/>
    </row>
    <row r="290" spans="10:23" x14ac:dyDescent="0.2">
      <c r="J290" s="6"/>
      <c r="P290" s="6"/>
      <c r="Q290" s="6"/>
      <c r="W290" s="6"/>
    </row>
    <row r="291" spans="10:23" x14ac:dyDescent="0.2">
      <c r="J291" s="6"/>
      <c r="P291" s="6"/>
      <c r="Q291" s="6"/>
      <c r="W291" s="6"/>
    </row>
    <row r="292" spans="10:23" x14ac:dyDescent="0.2">
      <c r="J292" s="6"/>
      <c r="P292" s="6"/>
      <c r="Q292" s="6"/>
      <c r="W292" s="6"/>
    </row>
    <row r="294" spans="10:23" x14ac:dyDescent="0.2">
      <c r="J294" s="6"/>
      <c r="P294" s="6"/>
      <c r="Q294" s="6"/>
      <c r="W294" s="6"/>
    </row>
    <row r="295" spans="10:23" x14ac:dyDescent="0.2">
      <c r="J295" s="6"/>
      <c r="P295" s="6"/>
      <c r="Q295" s="6"/>
      <c r="W295" s="6"/>
    </row>
    <row r="296" spans="10:23" x14ac:dyDescent="0.2">
      <c r="J296" s="6"/>
      <c r="P296" s="6"/>
      <c r="Q296" s="6"/>
      <c r="W296" s="6"/>
    </row>
    <row r="297" spans="10:23" x14ac:dyDescent="0.2">
      <c r="J297" s="6"/>
      <c r="P297" s="6"/>
      <c r="Q297" s="6"/>
      <c r="W297" s="6"/>
    </row>
    <row r="298" spans="10:23" x14ac:dyDescent="0.2">
      <c r="J298" s="6"/>
      <c r="P298" s="6"/>
      <c r="Q298" s="6"/>
      <c r="W298" s="6"/>
    </row>
    <row r="306" spans="10:23" x14ac:dyDescent="0.2">
      <c r="J306" s="6"/>
      <c r="P306" s="6"/>
      <c r="Q306" s="6"/>
      <c r="W306" s="6"/>
    </row>
    <row r="307" spans="10:23" x14ac:dyDescent="0.2">
      <c r="J307" s="6"/>
      <c r="P307" s="6"/>
      <c r="Q307" s="6"/>
      <c r="W307" s="6"/>
    </row>
    <row r="308" spans="10:23" x14ac:dyDescent="0.2">
      <c r="J308" s="6"/>
      <c r="P308" s="6"/>
      <c r="Q308" s="6"/>
      <c r="W308" s="6"/>
    </row>
    <row r="309" spans="10:23" x14ac:dyDescent="0.2">
      <c r="J309" s="6"/>
      <c r="P309" s="6"/>
      <c r="Q309" s="6"/>
      <c r="W309" s="6"/>
    </row>
    <row r="310" spans="10:23" x14ac:dyDescent="0.2">
      <c r="J310" s="6"/>
      <c r="P310" s="6"/>
      <c r="Q310" s="6"/>
      <c r="W310" s="6"/>
    </row>
    <row r="312" spans="10:23" x14ac:dyDescent="0.2">
      <c r="J312" s="6"/>
      <c r="P312" s="6"/>
      <c r="Q312" s="6"/>
      <c r="W312" s="6"/>
    </row>
    <row r="313" spans="10:23" x14ac:dyDescent="0.2">
      <c r="J313" s="6"/>
      <c r="P313" s="6"/>
      <c r="Q313" s="6"/>
      <c r="W313" s="6"/>
    </row>
    <row r="314" spans="10:23" x14ac:dyDescent="0.2">
      <c r="J314" s="6"/>
      <c r="P314" s="6"/>
      <c r="Q314" s="6"/>
      <c r="W314" s="6"/>
    </row>
    <row r="315" spans="10:23" x14ac:dyDescent="0.2">
      <c r="J315" s="6"/>
      <c r="P315" s="6"/>
      <c r="Q315" s="6"/>
      <c r="W315" s="6"/>
    </row>
    <row r="316" spans="10:23" x14ac:dyDescent="0.2">
      <c r="J316" s="6"/>
      <c r="P316" s="6"/>
      <c r="Q316" s="6"/>
      <c r="W316" s="6"/>
    </row>
    <row r="318" spans="10:23" x14ac:dyDescent="0.2">
      <c r="J318" s="6"/>
      <c r="P318" s="6"/>
      <c r="Q318" s="6"/>
      <c r="W318" s="6"/>
    </row>
    <row r="319" spans="10:23" x14ac:dyDescent="0.2">
      <c r="J319" s="6"/>
      <c r="P319" s="6"/>
      <c r="Q319" s="6"/>
      <c r="W319" s="6"/>
    </row>
    <row r="320" spans="10:23" x14ac:dyDescent="0.2">
      <c r="J320" s="6"/>
      <c r="P320" s="6"/>
      <c r="Q320" s="6"/>
      <c r="W320" s="6"/>
    </row>
    <row r="321" spans="10:23" x14ac:dyDescent="0.2">
      <c r="J321" s="6"/>
      <c r="P321" s="6"/>
      <c r="Q321" s="6"/>
      <c r="W321" s="6"/>
    </row>
    <row r="322" spans="10:23" x14ac:dyDescent="0.2">
      <c r="J322" s="6"/>
      <c r="P322" s="6"/>
      <c r="Q322" s="6"/>
      <c r="W322" s="6"/>
    </row>
    <row r="324" spans="10:23" x14ac:dyDescent="0.2">
      <c r="J324" s="6"/>
      <c r="P324" s="6"/>
      <c r="Q324" s="6"/>
      <c r="W324" s="6"/>
    </row>
    <row r="325" spans="10:23" x14ac:dyDescent="0.2">
      <c r="J325" s="6"/>
      <c r="P325" s="6"/>
      <c r="Q325" s="6"/>
      <c r="W325" s="6"/>
    </row>
    <row r="326" spans="10:23" x14ac:dyDescent="0.2">
      <c r="J326" s="6"/>
      <c r="P326" s="6"/>
      <c r="Q326" s="6"/>
      <c r="W326" s="6"/>
    </row>
    <row r="327" spans="10:23" x14ac:dyDescent="0.2">
      <c r="J327" s="6"/>
      <c r="P327" s="6"/>
      <c r="Q327" s="6"/>
      <c r="W327" s="6"/>
    </row>
    <row r="328" spans="10:23" x14ac:dyDescent="0.2">
      <c r="J328" s="6"/>
      <c r="P328" s="6"/>
      <c r="Q328" s="6"/>
      <c r="W328" s="6"/>
    </row>
    <row r="330" spans="10:23" x14ac:dyDescent="0.2">
      <c r="J330" s="6"/>
      <c r="P330" s="6"/>
      <c r="Q330" s="6"/>
      <c r="W330" s="6"/>
    </row>
    <row r="331" spans="10:23" x14ac:dyDescent="0.2">
      <c r="J331" s="6"/>
      <c r="P331" s="6"/>
      <c r="Q331" s="6"/>
      <c r="W331" s="6"/>
    </row>
    <row r="332" spans="10:23" x14ac:dyDescent="0.2">
      <c r="J332" s="6"/>
      <c r="P332" s="6"/>
      <c r="Q332" s="6"/>
      <c r="W332" s="6"/>
    </row>
    <row r="333" spans="10:23" x14ac:dyDescent="0.2">
      <c r="J333" s="6"/>
      <c r="P333" s="6"/>
      <c r="Q333" s="6"/>
      <c r="W333" s="6"/>
    </row>
    <row r="334" spans="10:23" x14ac:dyDescent="0.2">
      <c r="J334" s="6"/>
      <c r="P334" s="6"/>
      <c r="Q334" s="6"/>
      <c r="W334" s="6"/>
    </row>
    <row r="336" spans="10:23" x14ac:dyDescent="0.2">
      <c r="J336" s="6"/>
      <c r="P336" s="6"/>
      <c r="Q336" s="6"/>
      <c r="W336" s="6"/>
    </row>
    <row r="337" spans="10:23" x14ac:dyDescent="0.2">
      <c r="J337" s="6"/>
      <c r="P337" s="6"/>
      <c r="Q337" s="6"/>
      <c r="W337" s="6"/>
    </row>
    <row r="338" spans="10:23" x14ac:dyDescent="0.2">
      <c r="J338" s="6"/>
      <c r="P338" s="6"/>
      <c r="Q338" s="6"/>
      <c r="W338" s="6"/>
    </row>
    <row r="339" spans="10:23" x14ac:dyDescent="0.2">
      <c r="J339" s="6"/>
      <c r="P339" s="6"/>
      <c r="Q339" s="6"/>
      <c r="W339" s="6"/>
    </row>
    <row r="340" spans="10:23" x14ac:dyDescent="0.2">
      <c r="J340" s="6"/>
      <c r="P340" s="6"/>
      <c r="Q340" s="6"/>
      <c r="W340" s="6"/>
    </row>
    <row r="342" spans="10:23" x14ac:dyDescent="0.2">
      <c r="J342" s="6"/>
      <c r="P342" s="6"/>
      <c r="Q342" s="6"/>
      <c r="W342" s="6"/>
    </row>
    <row r="343" spans="10:23" x14ac:dyDescent="0.2">
      <c r="J343" s="6"/>
      <c r="P343" s="6"/>
      <c r="Q343" s="6"/>
      <c r="W343" s="6"/>
    </row>
    <row r="344" spans="10:23" x14ac:dyDescent="0.2">
      <c r="J344" s="6"/>
      <c r="P344" s="6"/>
      <c r="Q344" s="6"/>
      <c r="W344" s="6"/>
    </row>
    <row r="345" spans="10:23" x14ac:dyDescent="0.2">
      <c r="J345" s="6"/>
      <c r="P345" s="6"/>
      <c r="Q345" s="6"/>
      <c r="W345" s="6"/>
    </row>
    <row r="346" spans="10:23" x14ac:dyDescent="0.2">
      <c r="J346" s="6"/>
      <c r="P346" s="6"/>
      <c r="Q346" s="6"/>
      <c r="W346" s="6"/>
    </row>
    <row r="348" spans="10:23" x14ac:dyDescent="0.2">
      <c r="J348" s="6"/>
      <c r="P348" s="6"/>
      <c r="Q348" s="6"/>
      <c r="W348" s="6"/>
    </row>
    <row r="349" spans="10:23" x14ac:dyDescent="0.2">
      <c r="J349" s="6"/>
      <c r="P349" s="6"/>
      <c r="Q349" s="6"/>
      <c r="W349" s="6"/>
    </row>
    <row r="350" spans="10:23" x14ac:dyDescent="0.2">
      <c r="J350" s="6"/>
      <c r="P350" s="6"/>
      <c r="Q350" s="6"/>
      <c r="W350" s="6"/>
    </row>
    <row r="351" spans="10:23" x14ac:dyDescent="0.2">
      <c r="J351" s="6"/>
      <c r="P351" s="6"/>
      <c r="Q351" s="6"/>
      <c r="W351" s="6"/>
    </row>
    <row r="352" spans="10:23" x14ac:dyDescent="0.2">
      <c r="J352" s="6"/>
      <c r="P352" s="6"/>
      <c r="Q352" s="6"/>
      <c r="W352" s="6"/>
    </row>
    <row r="354" spans="10:23" x14ac:dyDescent="0.2">
      <c r="J354" s="6"/>
      <c r="P354" s="6"/>
      <c r="Q354" s="6"/>
      <c r="W354" s="6"/>
    </row>
    <row r="355" spans="10:23" x14ac:dyDescent="0.2">
      <c r="J355" s="6"/>
      <c r="P355" s="6"/>
      <c r="Q355" s="6"/>
      <c r="W355" s="6"/>
    </row>
    <row r="356" spans="10:23" x14ac:dyDescent="0.2">
      <c r="J356" s="6"/>
      <c r="P356" s="6"/>
      <c r="Q356" s="6"/>
      <c r="W356" s="6"/>
    </row>
    <row r="357" spans="10:23" x14ac:dyDescent="0.2">
      <c r="J357" s="6"/>
      <c r="P357" s="6"/>
      <c r="Q357" s="6"/>
      <c r="W357" s="6"/>
    </row>
    <row r="358" spans="10:23" x14ac:dyDescent="0.2">
      <c r="J358" s="6"/>
      <c r="P358" s="6"/>
      <c r="Q358" s="6"/>
      <c r="W358" s="6"/>
    </row>
    <row r="360" spans="10:23" x14ac:dyDescent="0.2">
      <c r="J360" s="6"/>
      <c r="P360" s="6"/>
      <c r="Q360" s="6"/>
      <c r="W360" s="6"/>
    </row>
    <row r="361" spans="10:23" x14ac:dyDescent="0.2">
      <c r="J361" s="6"/>
      <c r="P361" s="6"/>
      <c r="Q361" s="6"/>
      <c r="W361" s="6"/>
    </row>
    <row r="362" spans="10:23" x14ac:dyDescent="0.2">
      <c r="J362" s="6"/>
      <c r="P362" s="6"/>
      <c r="Q362" s="6"/>
      <c r="W362" s="6"/>
    </row>
    <row r="363" spans="10:23" x14ac:dyDescent="0.2">
      <c r="J363" s="6"/>
      <c r="P363" s="6"/>
      <c r="Q363" s="6"/>
      <c r="W363" s="6"/>
    </row>
    <row r="364" spans="10:23" x14ac:dyDescent="0.2">
      <c r="J364" s="6"/>
      <c r="P364" s="6"/>
      <c r="Q364" s="6"/>
      <c r="W364" s="6"/>
    </row>
    <row r="366" spans="10:23" x14ac:dyDescent="0.2">
      <c r="J366" s="6"/>
      <c r="P366" s="6"/>
      <c r="Q366" s="6"/>
      <c r="W366" s="6"/>
    </row>
    <row r="367" spans="10:23" x14ac:dyDescent="0.2">
      <c r="J367" s="6"/>
      <c r="P367" s="6"/>
      <c r="Q367" s="6"/>
      <c r="W367" s="6"/>
    </row>
    <row r="368" spans="10:23" x14ac:dyDescent="0.2">
      <c r="J368" s="6"/>
      <c r="P368" s="6"/>
      <c r="Q368" s="6"/>
      <c r="W368" s="6"/>
    </row>
    <row r="369" spans="10:23" x14ac:dyDescent="0.2">
      <c r="J369" s="6"/>
      <c r="P369" s="6"/>
      <c r="Q369" s="6"/>
      <c r="W369" s="6"/>
    </row>
    <row r="370" spans="10:23" x14ac:dyDescent="0.2">
      <c r="J370" s="6"/>
      <c r="P370" s="6"/>
      <c r="Q370" s="6"/>
      <c r="W370" s="6"/>
    </row>
  </sheetData>
  <mergeCells count="4">
    <mergeCell ref="C181:C183"/>
    <mergeCell ref="D181:D183"/>
    <mergeCell ref="C195:C198"/>
    <mergeCell ref="D195:D198"/>
  </mergeCells>
  <phoneticPr fontId="7" type="noConversion"/>
  <hyperlinks>
    <hyperlink ref="H4" r:id="rId1" xr:uid="{58263166-404C-46B6-BD7B-14C2B46DB113}"/>
  </hyperlinks>
  <pageMargins left="0.7" right="0.7" top="0.75" bottom="0.75" header="0.3" footer="0.3"/>
  <pageSetup paperSize="9" orientation="portrait" verticalDpi="0" r:id="rId2"/>
  <drawing r:id="rId3"/>
  <tableParts count="2"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AC77"/>
  <sheetViews>
    <sheetView zoomScaleNormal="100" workbookViewId="0">
      <selection sqref="A1:H4"/>
    </sheetView>
  </sheetViews>
  <sheetFormatPr baseColWidth="10" defaultColWidth="8.83203125" defaultRowHeight="15" x14ac:dyDescent="0.2"/>
  <cols>
    <col min="1" max="1" width="10.5" customWidth="1"/>
    <col min="21" max="29" width="9.83203125" bestFit="1" customWidth="1"/>
  </cols>
  <sheetData>
    <row r="1" spans="1:13" s="4" customFormat="1" ht="18" x14ac:dyDescent="0.2">
      <c r="A1" s="3" t="s">
        <v>0</v>
      </c>
    </row>
    <row r="2" spans="1:13" ht="18" x14ac:dyDescent="0.2">
      <c r="A2" s="2" t="s">
        <v>1</v>
      </c>
    </row>
    <row r="3" spans="1:13" x14ac:dyDescent="0.2">
      <c r="A3" s="1" t="s">
        <v>2</v>
      </c>
      <c r="B3" t="s">
        <v>212</v>
      </c>
      <c r="H3" t="s">
        <v>216</v>
      </c>
    </row>
    <row r="4" spans="1:13" x14ac:dyDescent="0.2">
      <c r="A4" s="1" t="s">
        <v>4</v>
      </c>
      <c r="B4" s="7" t="s">
        <v>213</v>
      </c>
      <c r="D4" t="s">
        <v>217</v>
      </c>
      <c r="H4" s="16" t="s">
        <v>3</v>
      </c>
    </row>
    <row r="8" spans="1:13" ht="16" x14ac:dyDescent="0.2">
      <c r="A8" s="33" t="s">
        <v>206</v>
      </c>
    </row>
    <row r="9" spans="1:13" x14ac:dyDescent="0.2">
      <c r="A9" s="31" t="s">
        <v>207</v>
      </c>
      <c r="B9" s="31" t="s">
        <v>131</v>
      </c>
      <c r="C9" s="31" t="s">
        <v>132</v>
      </c>
      <c r="D9" s="31" t="s">
        <v>133</v>
      </c>
      <c r="E9" s="31" t="s">
        <v>134</v>
      </c>
      <c r="F9" s="31" t="s">
        <v>135</v>
      </c>
      <c r="G9" s="31" t="s">
        <v>136</v>
      </c>
      <c r="H9" s="31" t="s">
        <v>137</v>
      </c>
      <c r="I9" s="31" t="s">
        <v>138</v>
      </c>
      <c r="J9" s="31" t="s">
        <v>162</v>
      </c>
      <c r="K9" s="31" t="s">
        <v>177</v>
      </c>
      <c r="L9" s="31" t="s">
        <v>190</v>
      </c>
      <c r="M9" s="31" t="s">
        <v>204</v>
      </c>
    </row>
    <row r="10" spans="1:13" x14ac:dyDescent="0.2">
      <c r="A10" s="28" t="s">
        <v>205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>
        <v>1370</v>
      </c>
    </row>
    <row r="11" spans="1:13" x14ac:dyDescent="0.2">
      <c r="A11" s="29" t="s">
        <v>24</v>
      </c>
      <c r="B11" s="29"/>
      <c r="C11" s="29">
        <v>143</v>
      </c>
      <c r="D11" s="29"/>
      <c r="E11" s="29">
        <v>539</v>
      </c>
      <c r="F11" s="29">
        <v>305</v>
      </c>
      <c r="G11" s="29">
        <v>934</v>
      </c>
      <c r="H11" s="29">
        <v>2734</v>
      </c>
      <c r="I11" s="29">
        <v>5021</v>
      </c>
      <c r="J11" s="29">
        <v>3969</v>
      </c>
      <c r="K11" s="29">
        <v>516</v>
      </c>
      <c r="L11" s="29">
        <v>510</v>
      </c>
      <c r="M11" s="29">
        <v>2661</v>
      </c>
    </row>
    <row r="12" spans="1:13" x14ac:dyDescent="0.2">
      <c r="A12" s="28" t="s">
        <v>25</v>
      </c>
      <c r="B12" s="28">
        <v>2415</v>
      </c>
      <c r="C12" s="28">
        <v>3055</v>
      </c>
      <c r="D12" s="28">
        <v>5086</v>
      </c>
      <c r="E12" s="28">
        <v>11945</v>
      </c>
      <c r="F12" s="28">
        <v>7324</v>
      </c>
      <c r="G12" s="28">
        <v>9955</v>
      </c>
      <c r="H12" s="28">
        <v>8398</v>
      </c>
      <c r="I12" s="28">
        <v>10503</v>
      </c>
      <c r="J12" s="28">
        <v>9535</v>
      </c>
      <c r="K12" s="28">
        <v>3454</v>
      </c>
      <c r="L12" s="28">
        <v>5024</v>
      </c>
      <c r="M12" s="28">
        <v>8818</v>
      </c>
    </row>
    <row r="13" spans="1:13" x14ac:dyDescent="0.2">
      <c r="A13" s="29" t="s">
        <v>27</v>
      </c>
      <c r="B13" s="29">
        <v>442</v>
      </c>
      <c r="C13" s="29">
        <v>15171</v>
      </c>
      <c r="D13" s="29">
        <v>20772</v>
      </c>
      <c r="E13" s="29">
        <v>31818</v>
      </c>
      <c r="F13" s="29">
        <v>12983</v>
      </c>
      <c r="G13" s="29">
        <v>15358</v>
      </c>
      <c r="H13" s="29">
        <v>23288</v>
      </c>
      <c r="I13" s="29">
        <v>22214</v>
      </c>
      <c r="J13" s="29">
        <v>19435</v>
      </c>
      <c r="K13" s="29">
        <v>10700</v>
      </c>
      <c r="L13" s="29">
        <v>22967</v>
      </c>
      <c r="M13" s="29">
        <v>28206</v>
      </c>
    </row>
    <row r="14" spans="1:13" x14ac:dyDescent="0.2">
      <c r="A14" s="28" t="s">
        <v>28</v>
      </c>
      <c r="B14" s="28">
        <v>51</v>
      </c>
      <c r="C14" s="28">
        <v>11731</v>
      </c>
      <c r="D14" s="28">
        <v>10294</v>
      </c>
      <c r="E14" s="28">
        <v>17029</v>
      </c>
      <c r="F14" s="28">
        <v>16890</v>
      </c>
      <c r="G14" s="28">
        <v>21157</v>
      </c>
      <c r="H14" s="28">
        <v>24288</v>
      </c>
      <c r="I14" s="28">
        <v>31244</v>
      </c>
      <c r="J14" s="28">
        <v>20812</v>
      </c>
      <c r="K14" s="28">
        <v>11443</v>
      </c>
      <c r="L14" s="28">
        <v>17951</v>
      </c>
      <c r="M14" s="28">
        <v>22082</v>
      </c>
    </row>
    <row r="15" spans="1:13" x14ac:dyDescent="0.2">
      <c r="A15" s="29" t="s">
        <v>29</v>
      </c>
      <c r="B15" s="29">
        <v>0</v>
      </c>
      <c r="C15" s="29">
        <v>656</v>
      </c>
      <c r="D15" s="29"/>
      <c r="E15" s="29">
        <v>48</v>
      </c>
      <c r="F15" s="29">
        <v>1182</v>
      </c>
      <c r="G15" s="29">
        <v>3346</v>
      </c>
      <c r="H15" s="29">
        <v>7366</v>
      </c>
      <c r="I15" s="29">
        <v>7795</v>
      </c>
      <c r="J15" s="29">
        <v>8156</v>
      </c>
      <c r="K15" s="29">
        <v>885</v>
      </c>
      <c r="L15" s="29">
        <v>3747</v>
      </c>
      <c r="M15" s="29">
        <v>7083</v>
      </c>
    </row>
    <row r="16" spans="1:13" x14ac:dyDescent="0.2">
      <c r="A16" s="28" t="s">
        <v>30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>
        <v>1616</v>
      </c>
      <c r="M16" s="28">
        <v>1705</v>
      </c>
    </row>
    <row r="17" spans="1:13" x14ac:dyDescent="0.2">
      <c r="A17" s="29" t="s">
        <v>31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>
        <v>271</v>
      </c>
      <c r="M17" s="29">
        <v>695</v>
      </c>
    </row>
    <row r="18" spans="1:13" x14ac:dyDescent="0.2">
      <c r="A18" s="28" t="s">
        <v>32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>
        <v>53</v>
      </c>
      <c r="M18" s="28">
        <v>78</v>
      </c>
    </row>
    <row r="19" spans="1:13" x14ac:dyDescent="0.2">
      <c r="A19" s="32" t="s">
        <v>140</v>
      </c>
      <c r="B19" s="32">
        <v>2908</v>
      </c>
      <c r="C19" s="32">
        <v>30756</v>
      </c>
      <c r="D19" s="32">
        <v>36152</v>
      </c>
      <c r="E19" s="32">
        <v>61379</v>
      </c>
      <c r="F19" s="32">
        <v>38684</v>
      </c>
      <c r="G19" s="32">
        <v>50750</v>
      </c>
      <c r="H19" s="32">
        <v>66074</v>
      </c>
      <c r="I19" s="32">
        <v>76777</v>
      </c>
      <c r="J19" s="32">
        <v>61907</v>
      </c>
      <c r="K19" s="32">
        <v>26998</v>
      </c>
      <c r="L19" s="32">
        <v>52139</v>
      </c>
      <c r="M19" s="32">
        <v>71328</v>
      </c>
    </row>
    <row r="43" spans="1:13" ht="16" x14ac:dyDescent="0.2">
      <c r="A43" s="33" t="s">
        <v>142</v>
      </c>
    </row>
    <row r="44" spans="1:13" x14ac:dyDescent="0.2">
      <c r="A44" t="s">
        <v>207</v>
      </c>
      <c r="B44" t="s">
        <v>131</v>
      </c>
      <c r="C44" t="s">
        <v>132</v>
      </c>
      <c r="D44" t="s">
        <v>133</v>
      </c>
      <c r="E44" t="s">
        <v>134</v>
      </c>
      <c r="F44" t="s">
        <v>135</v>
      </c>
      <c r="G44" t="s">
        <v>136</v>
      </c>
      <c r="H44" t="s">
        <v>137</v>
      </c>
      <c r="I44" t="s">
        <v>138</v>
      </c>
      <c r="J44" t="s">
        <v>162</v>
      </c>
      <c r="K44" t="s">
        <v>177</v>
      </c>
      <c r="L44" t="s">
        <v>190</v>
      </c>
      <c r="M44" t="s">
        <v>204</v>
      </c>
    </row>
    <row r="45" spans="1:13" x14ac:dyDescent="0.2">
      <c r="A45" t="s">
        <v>140</v>
      </c>
      <c r="B45">
        <v>28229</v>
      </c>
      <c r="C45">
        <v>30756</v>
      </c>
      <c r="D45">
        <v>36152</v>
      </c>
      <c r="E45">
        <v>61379</v>
      </c>
      <c r="F45">
        <v>38684</v>
      </c>
      <c r="G45">
        <v>50750</v>
      </c>
      <c r="H45" s="29">
        <v>66074</v>
      </c>
      <c r="I45" s="29">
        <v>76777</v>
      </c>
      <c r="J45" s="29">
        <v>61907</v>
      </c>
      <c r="K45" s="29">
        <v>26998</v>
      </c>
      <c r="L45" s="29">
        <v>52139</v>
      </c>
      <c r="M45" s="30">
        <v>71328</v>
      </c>
    </row>
    <row r="53" spans="21:29" x14ac:dyDescent="0.2">
      <c r="U53" s="18"/>
      <c r="V53" s="18"/>
      <c r="W53" s="18"/>
      <c r="X53" s="18"/>
      <c r="Y53" s="18"/>
      <c r="Z53" s="18"/>
      <c r="AA53" s="18"/>
      <c r="AB53" s="18"/>
      <c r="AC53" s="18"/>
    </row>
    <row r="57" spans="21:29" x14ac:dyDescent="0.2">
      <c r="U57" s="9"/>
      <c r="V57" s="9"/>
      <c r="W57" s="9"/>
      <c r="X57" s="9"/>
      <c r="Y57" s="9"/>
      <c r="Z57" s="9"/>
      <c r="AA57" s="6"/>
      <c r="AB57" s="6"/>
      <c r="AC57" s="6"/>
    </row>
    <row r="58" spans="21:29" x14ac:dyDescent="0.2">
      <c r="U58" s="11"/>
      <c r="V58" s="9"/>
      <c r="W58" s="9"/>
      <c r="X58" s="9"/>
      <c r="Y58" s="9"/>
      <c r="Z58" s="9"/>
      <c r="AA58" s="6"/>
      <c r="AB58" s="6"/>
      <c r="AC58" s="6"/>
    </row>
    <row r="59" spans="21:29" x14ac:dyDescent="0.2">
      <c r="U59" s="9"/>
      <c r="V59" s="9"/>
      <c r="W59" s="9"/>
      <c r="X59" s="9"/>
      <c r="Y59" s="9"/>
      <c r="Z59" s="9"/>
      <c r="AA59" s="6"/>
      <c r="AB59" s="6"/>
      <c r="AC59" s="6"/>
    </row>
    <row r="60" spans="21:29" x14ac:dyDescent="0.2">
      <c r="U60" s="9"/>
      <c r="V60" s="9"/>
      <c r="W60" s="9"/>
      <c r="X60" s="9"/>
      <c r="Y60" s="9"/>
      <c r="Z60" s="9"/>
      <c r="AA60" s="6"/>
      <c r="AB60" s="6"/>
      <c r="AC60" s="6"/>
    </row>
    <row r="61" spans="21:29" x14ac:dyDescent="0.2">
      <c r="U61" s="9"/>
      <c r="V61" s="9"/>
      <c r="W61" s="9"/>
      <c r="X61" s="9"/>
      <c r="Y61" s="9"/>
      <c r="Z61" s="9"/>
      <c r="AA61" s="6"/>
      <c r="AB61" s="6"/>
      <c r="AC61" s="6"/>
    </row>
    <row r="62" spans="21:29" x14ac:dyDescent="0.2">
      <c r="U62" s="9"/>
      <c r="V62" s="9"/>
      <c r="W62" s="9"/>
      <c r="X62" s="9"/>
      <c r="Y62" s="9"/>
      <c r="Z62" s="9"/>
      <c r="AA62" s="6"/>
      <c r="AB62" s="6"/>
      <c r="AC62" s="6"/>
    </row>
    <row r="63" spans="21:29" x14ac:dyDescent="0.2">
      <c r="U63" s="9"/>
      <c r="V63" s="9"/>
      <c r="W63" s="9"/>
      <c r="X63" s="9"/>
      <c r="Y63" s="9"/>
      <c r="Z63" s="9"/>
      <c r="AA63" s="6"/>
      <c r="AB63" s="6"/>
      <c r="AC63" s="6"/>
    </row>
    <row r="64" spans="21:29" x14ac:dyDescent="0.2">
      <c r="U64" s="9"/>
      <c r="V64" s="9"/>
      <c r="W64" s="9"/>
      <c r="X64" s="9"/>
      <c r="Y64" s="9"/>
      <c r="Z64" s="9"/>
      <c r="AA64" s="6"/>
      <c r="AB64" s="6"/>
      <c r="AC64" s="6"/>
    </row>
    <row r="65" spans="21:29" x14ac:dyDescent="0.2">
      <c r="U65" s="9"/>
      <c r="V65" s="9"/>
      <c r="W65" s="9"/>
      <c r="X65" s="9"/>
      <c r="Y65" s="9"/>
      <c r="Z65" s="9"/>
      <c r="AA65" s="6"/>
      <c r="AB65" s="6"/>
      <c r="AC65" s="6"/>
    </row>
    <row r="66" spans="21:29" x14ac:dyDescent="0.2">
      <c r="U66" s="9"/>
      <c r="V66" s="9"/>
      <c r="W66" s="9"/>
      <c r="X66" s="9"/>
      <c r="Y66" s="9"/>
      <c r="Z66" s="9"/>
      <c r="AA66" s="6"/>
      <c r="AB66" s="6"/>
      <c r="AC66" s="6"/>
    </row>
    <row r="67" spans="21:29" x14ac:dyDescent="0.2">
      <c r="U67" s="9"/>
      <c r="V67" s="9"/>
      <c r="W67" s="9"/>
      <c r="X67" s="9"/>
      <c r="Y67" s="9"/>
      <c r="Z67" s="9"/>
      <c r="AA67" s="6"/>
      <c r="AB67" s="6"/>
      <c r="AC67" s="6"/>
    </row>
    <row r="68" spans="21:29" x14ac:dyDescent="0.2">
      <c r="U68" s="9"/>
      <c r="V68" s="9"/>
      <c r="W68" s="9"/>
      <c r="X68" s="9"/>
      <c r="Y68" s="9"/>
      <c r="Z68" s="9"/>
      <c r="AA68" s="6"/>
      <c r="AB68" s="6"/>
      <c r="AC68" s="6"/>
    </row>
    <row r="69" spans="21:29" x14ac:dyDescent="0.2">
      <c r="U69" s="9"/>
      <c r="V69" s="9"/>
      <c r="W69" s="9"/>
      <c r="X69" s="9"/>
      <c r="Y69" s="9"/>
      <c r="Z69" s="9"/>
      <c r="AA69" s="9"/>
      <c r="AB69" s="9"/>
      <c r="AC69" s="9"/>
    </row>
    <row r="72" spans="21:29" x14ac:dyDescent="0.2">
      <c r="U72" s="17"/>
      <c r="V72" s="17"/>
      <c r="W72" s="17"/>
      <c r="X72" s="17"/>
      <c r="Y72" s="17"/>
      <c r="Z72" s="17"/>
      <c r="AA72" s="17"/>
      <c r="AB72" s="17"/>
      <c r="AC72" s="17"/>
    </row>
    <row r="73" spans="21:29" x14ac:dyDescent="0.2">
      <c r="U73" s="17"/>
      <c r="V73" s="17"/>
      <c r="W73" s="17"/>
      <c r="X73" s="17"/>
      <c r="Y73" s="17"/>
      <c r="Z73" s="17"/>
      <c r="AA73" s="17"/>
      <c r="AB73" s="17"/>
      <c r="AC73" s="17"/>
    </row>
    <row r="76" spans="21:29" x14ac:dyDescent="0.2">
      <c r="U76" s="12"/>
      <c r="V76" s="12"/>
      <c r="W76" s="12"/>
      <c r="X76" s="12"/>
      <c r="Y76" s="12"/>
      <c r="Z76" s="12"/>
      <c r="AA76" s="12"/>
      <c r="AB76" s="12"/>
      <c r="AC76" s="12"/>
    </row>
    <row r="77" spans="21:29" x14ac:dyDescent="0.2">
      <c r="U77" s="12"/>
      <c r="V77" s="12"/>
      <c r="W77" s="12"/>
      <c r="X77" s="12"/>
      <c r="Y77" s="12"/>
      <c r="Z77" s="12"/>
      <c r="AA77" s="12"/>
      <c r="AB77" s="12"/>
      <c r="AC77" s="12"/>
    </row>
  </sheetData>
  <hyperlinks>
    <hyperlink ref="H4" r:id="rId1" xr:uid="{CA96DE88-A3DF-2D43-BF5E-66A0B9411CFC}"/>
  </hyperlinks>
  <pageMargins left="0.7" right="0.7" top="0.75" bottom="0.75" header="0.3" footer="0.3"/>
  <drawing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DF4454916F4241AB40A8F22FC99F09" ma:contentTypeVersion="12" ma:contentTypeDescription="Create a new document." ma:contentTypeScope="" ma:versionID="b78cc1fae3dd3ade65a4b55f6f181c9c">
  <xsd:schema xmlns:xsd="http://www.w3.org/2001/XMLSchema" xmlns:xs="http://www.w3.org/2001/XMLSchema" xmlns:p="http://schemas.microsoft.com/office/2006/metadata/properties" xmlns:ns2="d2a93359-ac01-4f98-8d25-710e83cd9f1e" xmlns:ns3="55154662-676a-405c-a9b6-a5b814f17753" targetNamespace="http://schemas.microsoft.com/office/2006/metadata/properties" ma:root="true" ma:fieldsID="ae48f0838e92cf6cf2b7987239fd2288" ns2:_="" ns3:_="">
    <xsd:import namespace="d2a93359-ac01-4f98-8d25-710e83cd9f1e"/>
    <xsd:import namespace="55154662-676a-405c-a9b6-a5b814f177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a93359-ac01-4f98-8d25-710e83cd9f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54662-676a-405c-a9b6-a5b814f1775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8850BA-13A6-419C-8496-6347FEBDBB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a93359-ac01-4f98-8d25-710e83cd9f1e"/>
    <ds:schemaRef ds:uri="55154662-676a-405c-a9b6-a5b814f177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A70E8C-88CE-4DA3-8D10-F0FF4D5E82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8D5BD1-718D-401B-81B3-5C7C097CDFB3}">
  <ds:schemaRefs>
    <ds:schemaRef ds:uri="http://purl.org/dc/elements/1.1/"/>
    <ds:schemaRef ds:uri="http://schemas.microsoft.com/office/2006/metadata/properties"/>
    <ds:schemaRef ds:uri="http://purl.org/dc/terms/"/>
    <ds:schemaRef ds:uri="d2a93359-ac01-4f98-8d25-710e83cd9f1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55154662-676a-405c-a9b6-a5b814f1775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Frumgögn</vt:lpstr>
      <vt:lpstr>Úrvinnsla - inni gisting</vt:lpstr>
      <vt:lpstr>Úrvinnsla - úti gisting </vt:lpstr>
      <vt:lpstr>Birting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Helena Eydís Ingólfsdóttir</dc:creator>
  <cp:keywords/>
  <dc:description/>
  <cp:lastModifiedBy>Helena Eydís Ingólfsdóttir</cp:lastModifiedBy>
  <cp:revision/>
  <dcterms:created xsi:type="dcterms:W3CDTF">2017-05-19T11:15:18Z</dcterms:created>
  <dcterms:modified xsi:type="dcterms:W3CDTF">2025-03-03T11:44:29Z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0x010100F8DF4454916F4241AB40A8F22FC99F09</vt:lpwstr>
  </property>
  <property fmtid="{D5CDD505-2E9C-101B-9397-08002B2CF9AE}" pid="3" name="Order">
    <vt:r8>1589200</vt:r8>
  </property>
</Properties>
</file>